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545" activeTab="0"/>
  </bookViews>
  <sheets>
    <sheet name="Data" sheetId="1" r:id="rId1"/>
    <sheet name="All data graphed" sheetId="2" r:id="rId2"/>
    <sheet name="Outlier removed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<sst xmlns="http://schemas.openxmlformats.org/spreadsheetml/2006/main" count="43" uniqueCount="40">
  <si>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Trial #</t>
  </si>
  <si>
    <t>Start time</t>
  </si>
  <si>
    <t>End time</t>
  </si>
  <si>
    <t>Duration</t>
  </si>
  <si>
    <t>Side 1 height</t>
  </si>
  <si>
    <t>Side 2 height</t>
  </si>
  <si>
    <t>Average height</t>
  </si>
  <si>
    <t>(inches)</t>
  </si>
  <si>
    <t>(seconds)</t>
  </si>
  <si>
    <t>#54 drill metering orifice test</t>
  </si>
  <si>
    <t>January 18th, 2005</t>
  </si>
  <si>
    <t xml:space="preserve">Inlet </t>
  </si>
  <si>
    <t>Ambient</t>
  </si>
  <si>
    <t>Outet</t>
  </si>
  <si>
    <t>Room Temp</t>
  </si>
  <si>
    <t>Barrel Circumference</t>
  </si>
  <si>
    <t>Barrel Wall Thickness</t>
  </si>
  <si>
    <t xml:space="preserve">inches   </t>
  </si>
  <si>
    <t>Discarded</t>
  </si>
  <si>
    <t>Barrel Wall height</t>
  </si>
  <si>
    <t>inches (average)</t>
  </si>
  <si>
    <t>GIVEN</t>
  </si>
  <si>
    <t>DATA</t>
  </si>
  <si>
    <t>PSI</t>
  </si>
  <si>
    <t>F</t>
  </si>
  <si>
    <t>O2 Volume</t>
  </si>
  <si>
    <t>Barrel</t>
  </si>
  <si>
    <t>(in^3)</t>
  </si>
  <si>
    <t>Flow Rate</t>
  </si>
  <si>
    <t>(in^3/s)</t>
  </si>
  <si>
    <t>(camera time base)</t>
  </si>
  <si>
    <t>I.D (inches)</t>
  </si>
  <si>
    <t>O2 column height</t>
  </si>
  <si>
    <t>Outlier???</t>
  </si>
  <si>
    <t>Enter flow rate in in^3/s</t>
  </si>
  <si>
    <t>in^3</t>
  </si>
  <si>
    <t>Flow rate converter to cuft / s :</t>
  </si>
  <si>
    <t>cuft/s</t>
  </si>
  <si>
    <t>(from top in inches)</t>
  </si>
  <si>
    <t>inches (outside)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</si>
</sst>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0" fontId="0" fillId="2" borderId="1" xfId="0" applyFill="1" applyBorder="1" applyAlignment="1">
      <alignment/>
    </xf>
    <xf numFmtId="2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flow rate of #54 drill orifice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Data!$E$21:$E$26</c:f>
              <c:numCache>
                <c:ptCount val="6"/>
                <c:pt idx="0">
                  <c:v>11.81</c:v>
                </c:pt>
                <c:pt idx="1">
                  <c:v>9.950000000000001</c:v>
                </c:pt>
                <c:pt idx="2">
                  <c:v>6.039999999999999</c:v>
                </c:pt>
                <c:pt idx="3">
                  <c:v>2.9699999999999998</c:v>
                </c:pt>
                <c:pt idx="4">
                  <c:v>14.030000000000001</c:v>
                </c:pt>
                <c:pt idx="5">
                  <c:v>20.15</c:v>
                </c:pt>
              </c:numCache>
            </c:numRef>
          </c:xVal>
          <c:yVal>
            <c:numRef>
              <c:f>Data!$J$21:$J$26</c:f>
              <c:numCache>
                <c:ptCount val="6"/>
                <c:pt idx="0">
                  <c:v>4012.0116961546137</c:v>
                </c:pt>
                <c:pt idx="1">
                  <c:v>4667.263256422516</c:v>
                </c:pt>
                <c:pt idx="2">
                  <c:v>3227.9564006111923</c:v>
                </c:pt>
                <c:pt idx="3">
                  <c:v>1648.4257109025382</c:v>
                </c:pt>
                <c:pt idx="4">
                  <c:v>5954.364535520181</c:v>
                </c:pt>
                <c:pt idx="5">
                  <c:v>8235.950468373016</c:v>
                </c:pt>
              </c:numCache>
            </c:numRef>
          </c:yVal>
          <c:smooth val="0"/>
        </c:ser>
        <c:axId val="27803638"/>
        <c:axId val="48906151"/>
      </c:scatterChart>
      <c:val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151"/>
        <c:crosses val="autoZero"/>
        <c:crossBetween val="midCat"/>
        <c:dispUnits/>
      </c:valAx>
      <c:valAx>
        <c:axId val="48906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Cubic inches of 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Flow Rate #54 Drill Orifice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Data!$E$22:$E$26</c:f>
              <c:numCache>
                <c:ptCount val="5"/>
                <c:pt idx="0">
                  <c:v>9.950000000000001</c:v>
                </c:pt>
                <c:pt idx="1">
                  <c:v>6.039999999999999</c:v>
                </c:pt>
                <c:pt idx="2">
                  <c:v>2.9699999999999998</c:v>
                </c:pt>
                <c:pt idx="3">
                  <c:v>14.030000000000001</c:v>
                </c:pt>
                <c:pt idx="4">
                  <c:v>20.15</c:v>
                </c:pt>
              </c:numCache>
            </c:numRef>
          </c:xVal>
          <c:yVal>
            <c:numRef>
              <c:f>Data!$J$22:$J$26</c:f>
              <c:numCache>
                <c:ptCount val="5"/>
                <c:pt idx="0">
                  <c:v>4667.263256422516</c:v>
                </c:pt>
                <c:pt idx="1">
                  <c:v>3227.9564006111923</c:v>
                </c:pt>
                <c:pt idx="2">
                  <c:v>1648.4257109025382</c:v>
                </c:pt>
                <c:pt idx="3">
                  <c:v>5954.364535520181</c:v>
                </c:pt>
                <c:pt idx="4">
                  <c:v>8235.950468373016</c:v>
                </c:pt>
              </c:numCache>
            </c:numRef>
          </c:yVal>
          <c:smooth val="0"/>
        </c:ser>
        <c:axId val="37502176"/>
        <c:axId val="1975265"/>
      </c:scatterChart>
      <c:val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midCat"/>
        <c:dispUnits/>
      </c:valAx>
      <c:valAx>
        <c:axId val="197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Cubic inches of 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C2" sqref="C2"/>
    </sheetView>
  </sheetViews>
  <sheetFormatPr defaultColWidth="9.140625" defaultRowHeight="12.75"/>
  <cols>
    <col min="1" max="1" width="20.8515625" style="0" customWidth="1"/>
    <col min="2" max="2" width="7.7109375" style="0" customWidth="1"/>
    <col min="3" max="3" width="18.140625" style="0" customWidth="1"/>
    <col min="4" max="4" width="17.421875" style="0" customWidth="1"/>
    <col min="6" max="6" width="16.421875" style="0" customWidth="1"/>
    <col min="7" max="7" width="17.28125" style="0" customWidth="1"/>
    <col min="8" max="8" width="13.28125" style="0" bestFit="1" customWidth="1"/>
    <col min="9" max="9" width="16.28125" style="0" customWidth="1"/>
    <col min="10" max="10" width="10.57421875" style="0" customWidth="1"/>
  </cols>
  <sheetData>
    <row r="1" spans="1:3" ht="15.75">
      <c r="A1" s="7" t="s">
        <v>9</v>
      </c>
      <c r="B1" s="4"/>
      <c r="C1" s="4"/>
    </row>
    <row r="2" spans="1:3" ht="15.75">
      <c r="A2" s="7" t="s">
        <v>10</v>
      </c>
      <c r="B2" s="4"/>
      <c r="C2" s="4"/>
    </row>
    <row r="3" spans="1:3" ht="12.75">
      <c r="A3" s="4"/>
      <c r="B3" s="4"/>
      <c r="C3" s="4"/>
    </row>
    <row r="4" spans="1:3" ht="12.75">
      <c r="A4" s="5" t="s">
        <v>21</v>
      </c>
      <c r="B4" s="4"/>
      <c r="C4" s="4"/>
    </row>
    <row r="5" spans="1:3" ht="12.75">
      <c r="A5" s="4"/>
      <c r="B5" s="4"/>
      <c r="C5" s="4"/>
    </row>
    <row r="6" spans="1:9" ht="12.75">
      <c r="A6" s="4" t="s">
        <v>11</v>
      </c>
      <c r="B6" s="4">
        <v>500</v>
      </c>
      <c r="C6" s="4" t="s">
        <v>23</v>
      </c>
      <c r="D6" s="1"/>
      <c r="E6" s="1"/>
      <c r="F6" s="1"/>
      <c r="G6" s="1"/>
      <c r="H6" s="1"/>
      <c r="I6" s="1"/>
    </row>
    <row r="7" spans="1:9" ht="12.75">
      <c r="A7" s="4" t="s">
        <v>13</v>
      </c>
      <c r="B7" s="4" t="s">
        <v>12</v>
      </c>
      <c r="C7" s="4"/>
      <c r="D7" s="1"/>
      <c r="E7" s="1"/>
      <c r="F7" s="1"/>
      <c r="G7" s="1"/>
      <c r="H7" s="1"/>
      <c r="I7" s="1"/>
    </row>
    <row r="8" spans="1:9" ht="12.75">
      <c r="A8" s="4" t="s">
        <v>14</v>
      </c>
      <c r="B8" s="4">
        <v>62</v>
      </c>
      <c r="C8" s="4" t="s">
        <v>24</v>
      </c>
      <c r="D8" s="1"/>
      <c r="E8" s="1"/>
      <c r="F8" s="1"/>
      <c r="G8" s="1"/>
      <c r="H8" s="1"/>
      <c r="I8" s="1"/>
    </row>
    <row r="9" spans="1:9" ht="12.75">
      <c r="A9" s="4"/>
      <c r="B9" s="4"/>
      <c r="C9" s="4"/>
      <c r="D9" s="1"/>
      <c r="E9" s="1"/>
      <c r="F9" s="1"/>
      <c r="G9" s="1"/>
      <c r="H9" s="1"/>
      <c r="I9" s="1"/>
    </row>
    <row r="10" spans="1:9" ht="12.75">
      <c r="A10" s="4" t="s">
        <v>15</v>
      </c>
      <c r="B10" s="4">
        <v>69.38</v>
      </c>
      <c r="C10" s="4" t="s">
        <v>39</v>
      </c>
      <c r="D10" s="1"/>
      <c r="E10" s="1"/>
      <c r="F10" s="1"/>
      <c r="G10" s="1"/>
      <c r="H10" s="1"/>
      <c r="I10" s="1"/>
    </row>
    <row r="11" spans="1:9" ht="12.75">
      <c r="A11" s="4" t="s">
        <v>16</v>
      </c>
      <c r="B11" s="4">
        <v>0.125</v>
      </c>
      <c r="C11" s="4" t="s">
        <v>17</v>
      </c>
      <c r="D11" s="1"/>
      <c r="E11" s="1"/>
      <c r="F11" s="1"/>
      <c r="G11" s="1"/>
      <c r="H11" s="1"/>
      <c r="I11" s="1"/>
    </row>
    <row r="12" spans="1:9" ht="12.75">
      <c r="A12" s="4"/>
      <c r="B12" s="4"/>
      <c r="C12" s="4"/>
      <c r="D12" s="1"/>
      <c r="E12" s="1"/>
      <c r="F12" s="1"/>
      <c r="G12" s="1"/>
      <c r="H12" s="1"/>
      <c r="I12" s="1"/>
    </row>
    <row r="13" spans="1:9" ht="12.75">
      <c r="A13" s="4" t="s">
        <v>19</v>
      </c>
      <c r="B13" s="4">
        <v>33.09</v>
      </c>
      <c r="C13" s="4" t="s">
        <v>20</v>
      </c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5" t="s">
        <v>22</v>
      </c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11" ht="12.75">
      <c r="A17" s="1" t="s">
        <v>0</v>
      </c>
      <c r="B17" s="1"/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32</v>
      </c>
      <c r="J17" s="1" t="s">
        <v>25</v>
      </c>
      <c r="K17" s="1" t="s">
        <v>28</v>
      </c>
    </row>
    <row r="18" spans="1:11" ht="12.75">
      <c r="A18" s="1"/>
      <c r="B18" s="1"/>
      <c r="C18" s="1" t="s">
        <v>30</v>
      </c>
      <c r="D18" s="1" t="s">
        <v>30</v>
      </c>
      <c r="E18" s="1" t="s">
        <v>8</v>
      </c>
      <c r="F18" s="1" t="s">
        <v>38</v>
      </c>
      <c r="G18" s="1" t="s">
        <v>38</v>
      </c>
      <c r="H18" s="1" t="s">
        <v>7</v>
      </c>
      <c r="I18" s="1" t="s">
        <v>7</v>
      </c>
      <c r="J18" s="1" t="s">
        <v>27</v>
      </c>
      <c r="K18" s="1" t="s">
        <v>29</v>
      </c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12" ht="12.75">
      <c r="A20" s="1">
        <v>1</v>
      </c>
      <c r="B20" s="1"/>
      <c r="C20" s="10" t="s">
        <v>18</v>
      </c>
      <c r="D20" s="2"/>
      <c r="E20" s="2"/>
      <c r="F20" s="1"/>
      <c r="G20" s="1"/>
      <c r="H20" s="1"/>
      <c r="I20" s="1"/>
      <c r="J20" s="1"/>
      <c r="K20" s="1"/>
      <c r="L20" s="1"/>
    </row>
    <row r="21" spans="1:12" ht="12.75">
      <c r="A21" s="1">
        <v>2</v>
      </c>
      <c r="B21" s="1"/>
      <c r="C21" s="3">
        <v>0.26</v>
      </c>
      <c r="D21" s="3">
        <v>12.07</v>
      </c>
      <c r="E21" s="3">
        <f aca="true" t="shared" si="0" ref="E21:E26">D21-C21</f>
        <v>11.81</v>
      </c>
      <c r="F21" s="3">
        <v>22.25</v>
      </c>
      <c r="G21" s="3">
        <v>22.5</v>
      </c>
      <c r="H21" s="3">
        <f aca="true" t="shared" si="1" ref="H21:H26">(G21+F21)/2</f>
        <v>22.375</v>
      </c>
      <c r="I21" s="3">
        <f>B13-H21</f>
        <v>10.715000000000003</v>
      </c>
      <c r="J21" s="9">
        <f>((PI()*C34^2)/4)*I21</f>
        <v>4012.0116961546137</v>
      </c>
      <c r="K21" s="9">
        <f>J21/E21</f>
        <v>339.7130987429817</v>
      </c>
      <c r="L21" s="13" t="s">
        <v>33</v>
      </c>
    </row>
    <row r="22" spans="1:12" ht="12.75">
      <c r="A22" s="1">
        <v>3</v>
      </c>
      <c r="B22" s="1"/>
      <c r="C22" s="3">
        <v>9.26</v>
      </c>
      <c r="D22" s="3">
        <v>19.21</v>
      </c>
      <c r="E22" s="3">
        <f t="shared" si="0"/>
        <v>9.950000000000001</v>
      </c>
      <c r="F22" s="3">
        <v>20.5</v>
      </c>
      <c r="G22" s="3">
        <v>20.75</v>
      </c>
      <c r="H22" s="3">
        <f t="shared" si="1"/>
        <v>20.625</v>
      </c>
      <c r="I22" s="3">
        <f>B13-H22</f>
        <v>12.465000000000003</v>
      </c>
      <c r="J22" s="9">
        <f>((PI()*C34^2)/4)*I22</f>
        <v>4667.263256422516</v>
      </c>
      <c r="K22" s="9">
        <f>J22/E22</f>
        <v>469.0716840625644</v>
      </c>
      <c r="L22" s="1"/>
    </row>
    <row r="23" spans="1:12" ht="12.75">
      <c r="A23" s="1">
        <v>4</v>
      </c>
      <c r="B23" s="1"/>
      <c r="C23" s="3">
        <v>38.21</v>
      </c>
      <c r="D23" s="3">
        <v>44.25</v>
      </c>
      <c r="E23" s="3">
        <f t="shared" si="0"/>
        <v>6.039999999999999</v>
      </c>
      <c r="F23" s="3">
        <v>24.438</v>
      </c>
      <c r="G23" s="3">
        <v>24.5</v>
      </c>
      <c r="H23" s="3">
        <f t="shared" si="1"/>
        <v>24.469</v>
      </c>
      <c r="I23" s="3">
        <f>B13-H23</f>
        <v>8.621000000000002</v>
      </c>
      <c r="J23" s="9">
        <f>((PI()*C34^2)/4)*I23</f>
        <v>3227.9564006111923</v>
      </c>
      <c r="K23" s="9">
        <f>J23/E23</f>
        <v>534.4298676508597</v>
      </c>
      <c r="L23" s="1"/>
    </row>
    <row r="24" spans="1:12" ht="12.75">
      <c r="A24" s="1">
        <v>5</v>
      </c>
      <c r="B24" s="1"/>
      <c r="C24" s="3">
        <v>4.3</v>
      </c>
      <c r="D24" s="3">
        <v>7.27</v>
      </c>
      <c r="E24" s="3">
        <f t="shared" si="0"/>
        <v>2.9699999999999998</v>
      </c>
      <c r="F24" s="3">
        <v>28.5</v>
      </c>
      <c r="G24" s="3">
        <v>28.875</v>
      </c>
      <c r="H24" s="3">
        <f t="shared" si="1"/>
        <v>28.6875</v>
      </c>
      <c r="I24" s="3">
        <f>B13-H24</f>
        <v>4.402500000000003</v>
      </c>
      <c r="J24" s="9">
        <f>((PI()*C34^2)/4)*I24</f>
        <v>1648.4257109025382</v>
      </c>
      <c r="K24" s="9">
        <f>J24/E24</f>
        <v>555.0254918863766</v>
      </c>
      <c r="L24" s="1"/>
    </row>
    <row r="25" spans="1:12" ht="12.75">
      <c r="A25" s="1">
        <v>6</v>
      </c>
      <c r="B25" s="1"/>
      <c r="C25" s="3">
        <v>25</v>
      </c>
      <c r="D25" s="3">
        <v>39.03</v>
      </c>
      <c r="E25" s="3">
        <f t="shared" si="0"/>
        <v>14.030000000000001</v>
      </c>
      <c r="F25" s="3">
        <v>17</v>
      </c>
      <c r="G25" s="3">
        <v>17.375</v>
      </c>
      <c r="H25" s="3">
        <f t="shared" si="1"/>
        <v>17.1875</v>
      </c>
      <c r="I25" s="3">
        <f>B13-H25</f>
        <v>15.902500000000003</v>
      </c>
      <c r="J25" s="9">
        <f>((PI()*C34^2)/4)*I25</f>
        <v>5954.364535520181</v>
      </c>
      <c r="K25" s="9">
        <f>J25/E25</f>
        <v>424.402318996449</v>
      </c>
      <c r="L25" s="1"/>
    </row>
    <row r="26" spans="1:12" ht="12.75">
      <c r="A26" s="1">
        <v>7</v>
      </c>
      <c r="B26" s="1"/>
      <c r="C26" s="3">
        <v>58.12</v>
      </c>
      <c r="D26" s="3">
        <v>78.27</v>
      </c>
      <c r="E26" s="3">
        <f t="shared" si="0"/>
        <v>20.15</v>
      </c>
      <c r="F26" s="3">
        <v>11</v>
      </c>
      <c r="G26" s="3">
        <v>11.188</v>
      </c>
      <c r="H26" s="3">
        <f t="shared" si="1"/>
        <v>11.094000000000001</v>
      </c>
      <c r="I26" s="3">
        <f>B13-H26</f>
        <v>21.996000000000002</v>
      </c>
      <c r="J26" s="9">
        <f>((PI()*C34^2)/4)*I26</f>
        <v>8235.950468373016</v>
      </c>
      <c r="K26" s="9">
        <f>J26/E26</f>
        <v>408.73203316987673</v>
      </c>
      <c r="L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K27" s="6"/>
    </row>
    <row r="33" ht="12.75">
      <c r="A33" t="s">
        <v>26</v>
      </c>
    </row>
    <row r="34" spans="1:3" ht="12.75">
      <c r="A34" t="s">
        <v>31</v>
      </c>
      <c r="C34">
        <f>(B10/PI())-2*B11</f>
        <v>21.834339903431395</v>
      </c>
    </row>
    <row r="38" ht="12.75">
      <c r="A38" s="8" t="s">
        <v>36</v>
      </c>
    </row>
    <row r="40" spans="1:3" ht="12.75">
      <c r="A40" t="s">
        <v>34</v>
      </c>
      <c r="B40" s="11">
        <v>373.26</v>
      </c>
      <c r="C40" s="1" t="s">
        <v>35</v>
      </c>
    </row>
    <row r="42" spans="2:3" ht="12.75">
      <c r="B42" s="12">
        <f>(B40*60)/1728</f>
        <v>12.960416666666665</v>
      </c>
      <c r="C42" s="1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ONeel</dc:creator>
  <cp:keywords/>
  <dc:description/>
  <cp:lastModifiedBy>Brian ONeel</cp:lastModifiedBy>
  <cp:lastPrinted>2005-01-19T08:04:21Z</cp:lastPrinted>
  <dcterms:created xsi:type="dcterms:W3CDTF">2005-01-19T07:26:28Z</dcterms:created>
  <dcterms:modified xsi:type="dcterms:W3CDTF">2005-01-20T04:47:23Z</dcterms:modified>
  <cp:category/>
  <cp:version/>
  <cp:contentType/>
  <cp:contentStatus/>
</cp:coreProperties>
</file>