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860" windowWidth="13845" windowHeight="11775" activeTab="0"/>
  </bookViews>
  <sheets>
    <sheet name="Graph" sheetId="1" r:id="rId1"/>
    <sheet name="Stats" sheetId="2" r:id="rId2"/>
    <sheet name="Raw Data" sheetId="3" r:id="rId3"/>
  </sheets>
  <definedNames/>
  <calcPr fullCalcOnLoad="1"/>
</workbook>
</file>

<file path=xl/sharedStrings.xml><?xml version="1.0" encoding="utf-8"?>
<sst xmlns="http://schemas.openxmlformats.org/spreadsheetml/2006/main" count="69" uniqueCount="30">
  <si>
    <t>Applied Load</t>
  </si>
  <si>
    <t>(onces)</t>
  </si>
  <si>
    <t>Equivalent Load</t>
  </si>
  <si>
    <t>(lbf)</t>
  </si>
  <si>
    <t>Trial #1</t>
  </si>
  <si>
    <t>Upscale</t>
  </si>
  <si>
    <t>Downscale</t>
  </si>
  <si>
    <t>Trial #3</t>
  </si>
  <si>
    <t>Trial #2</t>
  </si>
  <si>
    <t>Difference</t>
  </si>
  <si>
    <t>(volts)</t>
  </si>
  <si>
    <t>Maximum Average Hysteresis</t>
  </si>
  <si>
    <t>%hysteresis error</t>
  </si>
  <si>
    <t>Trial#1</t>
  </si>
  <si>
    <t>Trial#2</t>
  </si>
  <si>
    <t>Calculated</t>
  </si>
  <si>
    <t>Measured</t>
  </si>
  <si>
    <t>Calculated(from linear curve fit)</t>
  </si>
  <si>
    <t>Trial#3</t>
  </si>
  <si>
    <t>Maximum average linear difference</t>
  </si>
  <si>
    <t>%linearity error</t>
  </si>
  <si>
    <t>Xbar</t>
  </si>
  <si>
    <t>Sx</t>
  </si>
  <si>
    <t>Average</t>
  </si>
  <si>
    <t>Standard Deviation</t>
  </si>
  <si>
    <t>%repeatability error</t>
  </si>
  <si>
    <t>DAQ Resolution</t>
  </si>
  <si>
    <t>volts</t>
  </si>
  <si>
    <t>%quantization error</t>
  </si>
  <si>
    <t>Overall Error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</si>
</sst>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66" fontId="0" fillId="2" borderId="0" xfId="0" applyNumberFormat="1" applyFont="1" applyFill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2" borderId="0" xfId="0" applyNumberFormat="1" applyFont="1" applyFill="1" applyBorder="1" applyAlignment="1">
      <alignment/>
    </xf>
    <xf numFmtId="166" fontId="1" fillId="0" borderId="1" xfId="0" applyNumberFormat="1" applyFont="1" applyBorder="1" applyAlignment="1">
      <alignment/>
    </xf>
    <xf numFmtId="166" fontId="0" fillId="3" borderId="0" xfId="0" applyNumberFormat="1" applyFill="1" applyBorder="1" applyAlignment="1">
      <alignment/>
    </xf>
    <xf numFmtId="166" fontId="0" fillId="3" borderId="0" xfId="0" applyNumberFormat="1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/>
    </xf>
    <xf numFmtId="166" fontId="1" fillId="0" borderId="14" xfId="0" applyNumberFormat="1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6" fontId="0" fillId="2" borderId="17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166" fontId="0" fillId="3" borderId="17" xfId="0" applyNumberFormat="1" applyFill="1" applyBorder="1" applyAlignment="1">
      <alignment/>
    </xf>
    <xf numFmtId="166" fontId="0" fillId="0" borderId="18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165" fontId="0" fillId="2" borderId="14" xfId="0" applyNumberFormat="1" applyFont="1" applyFill="1" applyBorder="1" applyAlignment="1">
      <alignment/>
    </xf>
    <xf numFmtId="165" fontId="0" fillId="2" borderId="19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165" fontId="0" fillId="3" borderId="17" xfId="0" applyNumberFormat="1" applyFill="1" applyBorder="1" applyAlignment="1">
      <alignment/>
    </xf>
    <xf numFmtId="165" fontId="0" fillId="3" borderId="16" xfId="0" applyNumberFormat="1" applyFill="1" applyBorder="1" applyAlignment="1">
      <alignment/>
    </xf>
    <xf numFmtId="165" fontId="0" fillId="2" borderId="18" xfId="0" applyNumberForma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9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5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164" fontId="0" fillId="2" borderId="1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LPU-250 Load Cell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Trial#1 Up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Stats!$C$6:$C$23</c:f>
              <c:numCache>
                <c:ptCount val="18"/>
                <c:pt idx="0">
                  <c:v>0.4782</c:v>
                </c:pt>
                <c:pt idx="1">
                  <c:v>0.4891</c:v>
                </c:pt>
                <c:pt idx="2">
                  <c:v>0.4957</c:v>
                </c:pt>
                <c:pt idx="3">
                  <c:v>0.5023</c:v>
                </c:pt>
                <c:pt idx="4">
                  <c:v>0.5088</c:v>
                </c:pt>
                <c:pt idx="5">
                  <c:v>0.5221</c:v>
                </c:pt>
                <c:pt idx="6">
                  <c:v>0.5353</c:v>
                </c:pt>
                <c:pt idx="7">
                  <c:v>0.5618</c:v>
                </c:pt>
                <c:pt idx="8">
                  <c:v>0.5883</c:v>
                </c:pt>
                <c:pt idx="9">
                  <c:v>0.6148</c:v>
                </c:pt>
                <c:pt idx="10">
                  <c:v>0.6815</c:v>
                </c:pt>
                <c:pt idx="11">
                  <c:v>0.7482</c:v>
                </c:pt>
                <c:pt idx="12">
                  <c:v>0.8153</c:v>
                </c:pt>
                <c:pt idx="13">
                  <c:v>0.882</c:v>
                </c:pt>
                <c:pt idx="14">
                  <c:v>0.9489</c:v>
                </c:pt>
                <c:pt idx="15">
                  <c:v>1.0164</c:v>
                </c:pt>
                <c:pt idx="16">
                  <c:v>1.0841</c:v>
                </c:pt>
                <c:pt idx="17">
                  <c:v>1.1517</c:v>
                </c:pt>
              </c:numCache>
            </c:numRef>
          </c:xVal>
          <c:yVal>
            <c:numRef>
              <c:f>Stats!$B$6:$B$23</c:f>
              <c:numCache>
                <c:ptCount val="18"/>
                <c:pt idx="0">
                  <c:v>0</c:v>
                </c:pt>
                <c:pt idx="1">
                  <c:v>1.025</c:v>
                </c:pt>
                <c:pt idx="2">
                  <c:v>1.65</c:v>
                </c:pt>
                <c:pt idx="3">
                  <c:v>2.275</c:v>
                </c:pt>
                <c:pt idx="4">
                  <c:v>2.9</c:v>
                </c:pt>
                <c:pt idx="5">
                  <c:v>4.15</c:v>
                </c:pt>
                <c:pt idx="6">
                  <c:v>5.4</c:v>
                </c:pt>
                <c:pt idx="7">
                  <c:v>7.9</c:v>
                </c:pt>
                <c:pt idx="8">
                  <c:v>10.4</c:v>
                </c:pt>
                <c:pt idx="9">
                  <c:v>12.9</c:v>
                </c:pt>
                <c:pt idx="10">
                  <c:v>19.15</c:v>
                </c:pt>
                <c:pt idx="11">
                  <c:v>25.4</c:v>
                </c:pt>
                <c:pt idx="12">
                  <c:v>31.65</c:v>
                </c:pt>
                <c:pt idx="13">
                  <c:v>37.9</c:v>
                </c:pt>
                <c:pt idx="14">
                  <c:v>44.15</c:v>
                </c:pt>
                <c:pt idx="15">
                  <c:v>50.4</c:v>
                </c:pt>
                <c:pt idx="16">
                  <c:v>56.65</c:v>
                </c:pt>
                <c:pt idx="17">
                  <c:v>62.9</c:v>
                </c:pt>
              </c:numCache>
            </c:numRef>
          </c:yVal>
          <c:smooth val="1"/>
        </c:ser>
        <c:ser>
          <c:idx val="1"/>
          <c:order val="1"/>
          <c:tx>
            <c:v>Trial#1 Down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Stats!$D$6:$D$23</c:f>
              <c:numCache>
                <c:ptCount val="18"/>
                <c:pt idx="0">
                  <c:v>0.4794</c:v>
                </c:pt>
                <c:pt idx="1">
                  <c:v>0.4903</c:v>
                </c:pt>
                <c:pt idx="2">
                  <c:v>0.497</c:v>
                </c:pt>
                <c:pt idx="3">
                  <c:v>0.5038</c:v>
                </c:pt>
                <c:pt idx="4">
                  <c:v>0.5103</c:v>
                </c:pt>
                <c:pt idx="5">
                  <c:v>0.5238</c:v>
                </c:pt>
                <c:pt idx="6">
                  <c:v>0.537</c:v>
                </c:pt>
                <c:pt idx="7">
                  <c:v>0.5636</c:v>
                </c:pt>
                <c:pt idx="8">
                  <c:v>0.5902</c:v>
                </c:pt>
                <c:pt idx="9">
                  <c:v>0.6169</c:v>
                </c:pt>
                <c:pt idx="10">
                  <c:v>0.6832</c:v>
                </c:pt>
                <c:pt idx="11">
                  <c:v>0.7501</c:v>
                </c:pt>
                <c:pt idx="12">
                  <c:v>0.8171</c:v>
                </c:pt>
                <c:pt idx="13">
                  <c:v>0.8846</c:v>
                </c:pt>
                <c:pt idx="14">
                  <c:v>0.9511</c:v>
                </c:pt>
                <c:pt idx="15">
                  <c:v>1.0182</c:v>
                </c:pt>
                <c:pt idx="16">
                  <c:v>1.0853</c:v>
                </c:pt>
                <c:pt idx="17">
                  <c:v>1.1517</c:v>
                </c:pt>
              </c:numCache>
            </c:numRef>
          </c:xVal>
          <c:yVal>
            <c:numRef>
              <c:f>Stats!$B$6:$B$23</c:f>
              <c:numCache>
                <c:ptCount val="18"/>
                <c:pt idx="0">
                  <c:v>0</c:v>
                </c:pt>
                <c:pt idx="1">
                  <c:v>1.025</c:v>
                </c:pt>
                <c:pt idx="2">
                  <c:v>1.65</c:v>
                </c:pt>
                <c:pt idx="3">
                  <c:v>2.275</c:v>
                </c:pt>
                <c:pt idx="4">
                  <c:v>2.9</c:v>
                </c:pt>
                <c:pt idx="5">
                  <c:v>4.15</c:v>
                </c:pt>
                <c:pt idx="6">
                  <c:v>5.4</c:v>
                </c:pt>
                <c:pt idx="7">
                  <c:v>7.9</c:v>
                </c:pt>
                <c:pt idx="8">
                  <c:v>10.4</c:v>
                </c:pt>
                <c:pt idx="9">
                  <c:v>12.9</c:v>
                </c:pt>
                <c:pt idx="10">
                  <c:v>19.15</c:v>
                </c:pt>
                <c:pt idx="11">
                  <c:v>25.4</c:v>
                </c:pt>
                <c:pt idx="12">
                  <c:v>31.65</c:v>
                </c:pt>
                <c:pt idx="13">
                  <c:v>37.9</c:v>
                </c:pt>
                <c:pt idx="14">
                  <c:v>44.15</c:v>
                </c:pt>
                <c:pt idx="15">
                  <c:v>50.4</c:v>
                </c:pt>
                <c:pt idx="16">
                  <c:v>56.65</c:v>
                </c:pt>
                <c:pt idx="17">
                  <c:v>62.9</c:v>
                </c:pt>
              </c:numCache>
            </c:numRef>
          </c:yVal>
          <c:smooth val="1"/>
        </c:ser>
        <c:ser>
          <c:idx val="2"/>
          <c:order val="2"/>
          <c:tx>
            <c:v>Trial#2 Up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Stats!$F$6:$F$23</c:f>
              <c:numCache>
                <c:ptCount val="18"/>
                <c:pt idx="0">
                  <c:v>0.4791</c:v>
                </c:pt>
                <c:pt idx="1">
                  <c:v>0.4901</c:v>
                </c:pt>
                <c:pt idx="2">
                  <c:v>0.4966</c:v>
                </c:pt>
                <c:pt idx="3">
                  <c:v>0.5032</c:v>
                </c:pt>
                <c:pt idx="4">
                  <c:v>0.5097</c:v>
                </c:pt>
                <c:pt idx="5">
                  <c:v>0.5228</c:v>
                </c:pt>
                <c:pt idx="6">
                  <c:v>0.536</c:v>
                </c:pt>
                <c:pt idx="7">
                  <c:v>0.5624</c:v>
                </c:pt>
                <c:pt idx="8">
                  <c:v>0.589</c:v>
                </c:pt>
                <c:pt idx="9">
                  <c:v>0.6159</c:v>
                </c:pt>
                <c:pt idx="10">
                  <c:v>0.6822</c:v>
                </c:pt>
                <c:pt idx="11">
                  <c:v>0.7491</c:v>
                </c:pt>
                <c:pt idx="12">
                  <c:v>0.8155</c:v>
                </c:pt>
                <c:pt idx="13">
                  <c:v>0.8832</c:v>
                </c:pt>
                <c:pt idx="14">
                  <c:v>0.9504</c:v>
                </c:pt>
                <c:pt idx="15">
                  <c:v>1.017</c:v>
                </c:pt>
                <c:pt idx="16">
                  <c:v>1.0857</c:v>
                </c:pt>
                <c:pt idx="17">
                  <c:v>1.1528</c:v>
                </c:pt>
              </c:numCache>
            </c:numRef>
          </c:xVal>
          <c:yVal>
            <c:numRef>
              <c:f>Stats!$B$6:$B$23</c:f>
              <c:numCache>
                <c:ptCount val="18"/>
                <c:pt idx="0">
                  <c:v>0</c:v>
                </c:pt>
                <c:pt idx="1">
                  <c:v>1.025</c:v>
                </c:pt>
                <c:pt idx="2">
                  <c:v>1.65</c:v>
                </c:pt>
                <c:pt idx="3">
                  <c:v>2.275</c:v>
                </c:pt>
                <c:pt idx="4">
                  <c:v>2.9</c:v>
                </c:pt>
                <c:pt idx="5">
                  <c:v>4.15</c:v>
                </c:pt>
                <c:pt idx="6">
                  <c:v>5.4</c:v>
                </c:pt>
                <c:pt idx="7">
                  <c:v>7.9</c:v>
                </c:pt>
                <c:pt idx="8">
                  <c:v>10.4</c:v>
                </c:pt>
                <c:pt idx="9">
                  <c:v>12.9</c:v>
                </c:pt>
                <c:pt idx="10">
                  <c:v>19.15</c:v>
                </c:pt>
                <c:pt idx="11">
                  <c:v>25.4</c:v>
                </c:pt>
                <c:pt idx="12">
                  <c:v>31.65</c:v>
                </c:pt>
                <c:pt idx="13">
                  <c:v>37.9</c:v>
                </c:pt>
                <c:pt idx="14">
                  <c:v>44.15</c:v>
                </c:pt>
                <c:pt idx="15">
                  <c:v>50.4</c:v>
                </c:pt>
                <c:pt idx="16">
                  <c:v>56.65</c:v>
                </c:pt>
                <c:pt idx="17">
                  <c:v>62.9</c:v>
                </c:pt>
              </c:numCache>
            </c:numRef>
          </c:yVal>
          <c:smooth val="1"/>
        </c:ser>
        <c:ser>
          <c:idx val="3"/>
          <c:order val="3"/>
          <c:tx>
            <c:v>Trial#2 Down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Stats!$G$6:$G$23</c:f>
              <c:numCache>
                <c:ptCount val="18"/>
                <c:pt idx="0">
                  <c:v>0.4796</c:v>
                </c:pt>
                <c:pt idx="1">
                  <c:v>0.4908</c:v>
                </c:pt>
                <c:pt idx="2">
                  <c:v>0.4975</c:v>
                </c:pt>
                <c:pt idx="3">
                  <c:v>0.5043</c:v>
                </c:pt>
                <c:pt idx="4">
                  <c:v>0.5109</c:v>
                </c:pt>
                <c:pt idx="5">
                  <c:v>0.5243</c:v>
                </c:pt>
                <c:pt idx="6">
                  <c:v>0.5376</c:v>
                </c:pt>
                <c:pt idx="7">
                  <c:v>0.5642</c:v>
                </c:pt>
                <c:pt idx="8">
                  <c:v>0.5908</c:v>
                </c:pt>
                <c:pt idx="9">
                  <c:v>0.6176</c:v>
                </c:pt>
                <c:pt idx="10">
                  <c:v>0.6839</c:v>
                </c:pt>
                <c:pt idx="11">
                  <c:v>0.7509</c:v>
                </c:pt>
                <c:pt idx="12">
                  <c:v>0.8179</c:v>
                </c:pt>
                <c:pt idx="13">
                  <c:v>0.8849</c:v>
                </c:pt>
                <c:pt idx="14">
                  <c:v>0.9514</c:v>
                </c:pt>
                <c:pt idx="15">
                  <c:v>1.0192</c:v>
                </c:pt>
                <c:pt idx="16">
                  <c:v>1.0862</c:v>
                </c:pt>
                <c:pt idx="17">
                  <c:v>1.1528</c:v>
                </c:pt>
              </c:numCache>
            </c:numRef>
          </c:xVal>
          <c:yVal>
            <c:numRef>
              <c:f>Stats!$B$6:$B$23</c:f>
              <c:numCache>
                <c:ptCount val="18"/>
                <c:pt idx="0">
                  <c:v>0</c:v>
                </c:pt>
                <c:pt idx="1">
                  <c:v>1.025</c:v>
                </c:pt>
                <c:pt idx="2">
                  <c:v>1.65</c:v>
                </c:pt>
                <c:pt idx="3">
                  <c:v>2.275</c:v>
                </c:pt>
                <c:pt idx="4">
                  <c:v>2.9</c:v>
                </c:pt>
                <c:pt idx="5">
                  <c:v>4.15</c:v>
                </c:pt>
                <c:pt idx="6">
                  <c:v>5.4</c:v>
                </c:pt>
                <c:pt idx="7">
                  <c:v>7.9</c:v>
                </c:pt>
                <c:pt idx="8">
                  <c:v>10.4</c:v>
                </c:pt>
                <c:pt idx="9">
                  <c:v>12.9</c:v>
                </c:pt>
                <c:pt idx="10">
                  <c:v>19.15</c:v>
                </c:pt>
                <c:pt idx="11">
                  <c:v>25.4</c:v>
                </c:pt>
                <c:pt idx="12">
                  <c:v>31.65</c:v>
                </c:pt>
                <c:pt idx="13">
                  <c:v>37.9</c:v>
                </c:pt>
                <c:pt idx="14">
                  <c:v>44.15</c:v>
                </c:pt>
                <c:pt idx="15">
                  <c:v>50.4</c:v>
                </c:pt>
                <c:pt idx="16">
                  <c:v>56.65</c:v>
                </c:pt>
                <c:pt idx="17">
                  <c:v>62.9</c:v>
                </c:pt>
              </c:numCache>
            </c:numRef>
          </c:yVal>
          <c:smooth val="1"/>
        </c:ser>
        <c:ser>
          <c:idx val="4"/>
          <c:order val="4"/>
          <c:tx>
            <c:v>Trial#3 Up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Stats!$I$6:$I$23</c:f>
              <c:numCache>
                <c:ptCount val="18"/>
                <c:pt idx="0">
                  <c:v>0.4789</c:v>
                </c:pt>
                <c:pt idx="1">
                  <c:v>0.4898</c:v>
                </c:pt>
                <c:pt idx="2">
                  <c:v>0.4966</c:v>
                </c:pt>
                <c:pt idx="3">
                  <c:v>0.5034</c:v>
                </c:pt>
                <c:pt idx="4">
                  <c:v>0.5095</c:v>
                </c:pt>
                <c:pt idx="5">
                  <c:v>0.5225</c:v>
                </c:pt>
                <c:pt idx="6">
                  <c:v>0.5357</c:v>
                </c:pt>
                <c:pt idx="7">
                  <c:v>0.562</c:v>
                </c:pt>
                <c:pt idx="8">
                  <c:v>0.5889</c:v>
                </c:pt>
                <c:pt idx="9">
                  <c:v>0.6152</c:v>
                </c:pt>
                <c:pt idx="10">
                  <c:v>0.6819</c:v>
                </c:pt>
                <c:pt idx="11">
                  <c:v>0.7482</c:v>
                </c:pt>
                <c:pt idx="12">
                  <c:v>0.8157</c:v>
                </c:pt>
                <c:pt idx="13">
                  <c:v>0.8826</c:v>
                </c:pt>
                <c:pt idx="14">
                  <c:v>0.949</c:v>
                </c:pt>
                <c:pt idx="15">
                  <c:v>1.0161</c:v>
                </c:pt>
                <c:pt idx="16">
                  <c:v>1.0843</c:v>
                </c:pt>
                <c:pt idx="17">
                  <c:v>1.1513</c:v>
                </c:pt>
              </c:numCache>
            </c:numRef>
          </c:xVal>
          <c:yVal>
            <c:numRef>
              <c:f>Stats!$B$6:$B$23</c:f>
              <c:numCache>
                <c:ptCount val="18"/>
                <c:pt idx="0">
                  <c:v>0</c:v>
                </c:pt>
                <c:pt idx="1">
                  <c:v>1.025</c:v>
                </c:pt>
                <c:pt idx="2">
                  <c:v>1.65</c:v>
                </c:pt>
                <c:pt idx="3">
                  <c:v>2.275</c:v>
                </c:pt>
                <c:pt idx="4">
                  <c:v>2.9</c:v>
                </c:pt>
                <c:pt idx="5">
                  <c:v>4.15</c:v>
                </c:pt>
                <c:pt idx="6">
                  <c:v>5.4</c:v>
                </c:pt>
                <c:pt idx="7">
                  <c:v>7.9</c:v>
                </c:pt>
                <c:pt idx="8">
                  <c:v>10.4</c:v>
                </c:pt>
                <c:pt idx="9">
                  <c:v>12.9</c:v>
                </c:pt>
                <c:pt idx="10">
                  <c:v>19.15</c:v>
                </c:pt>
                <c:pt idx="11">
                  <c:v>25.4</c:v>
                </c:pt>
                <c:pt idx="12">
                  <c:v>31.65</c:v>
                </c:pt>
                <c:pt idx="13">
                  <c:v>37.9</c:v>
                </c:pt>
                <c:pt idx="14">
                  <c:v>44.15</c:v>
                </c:pt>
                <c:pt idx="15">
                  <c:v>50.4</c:v>
                </c:pt>
                <c:pt idx="16">
                  <c:v>56.65</c:v>
                </c:pt>
                <c:pt idx="17">
                  <c:v>62.9</c:v>
                </c:pt>
              </c:numCache>
            </c:numRef>
          </c:yVal>
          <c:smooth val="1"/>
        </c:ser>
        <c:ser>
          <c:idx val="5"/>
          <c:order val="5"/>
          <c:tx>
            <c:v>Trial#3 Down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Stats!$J$6:$J$23</c:f>
              <c:numCache>
                <c:ptCount val="18"/>
                <c:pt idx="0">
                  <c:v>0.4802</c:v>
                </c:pt>
                <c:pt idx="1">
                  <c:v>0.4912</c:v>
                </c:pt>
                <c:pt idx="2">
                  <c:v>0.498</c:v>
                </c:pt>
                <c:pt idx="3">
                  <c:v>0.5046</c:v>
                </c:pt>
                <c:pt idx="4">
                  <c:v>0.5113</c:v>
                </c:pt>
                <c:pt idx="5">
                  <c:v>0.5246</c:v>
                </c:pt>
                <c:pt idx="6">
                  <c:v>0.5379</c:v>
                </c:pt>
                <c:pt idx="7">
                  <c:v>0.5645</c:v>
                </c:pt>
                <c:pt idx="8">
                  <c:v>0.5912</c:v>
                </c:pt>
                <c:pt idx="9">
                  <c:v>0.6179</c:v>
                </c:pt>
                <c:pt idx="10">
                  <c:v>0.6842</c:v>
                </c:pt>
                <c:pt idx="11">
                  <c:v>0.7512</c:v>
                </c:pt>
                <c:pt idx="12">
                  <c:v>0.8177</c:v>
                </c:pt>
                <c:pt idx="13">
                  <c:v>0.8844</c:v>
                </c:pt>
                <c:pt idx="14">
                  <c:v>0.9512</c:v>
                </c:pt>
                <c:pt idx="15">
                  <c:v>1.0178</c:v>
                </c:pt>
                <c:pt idx="16">
                  <c:v>1.0848</c:v>
                </c:pt>
                <c:pt idx="17">
                  <c:v>1.1513</c:v>
                </c:pt>
              </c:numCache>
            </c:numRef>
          </c:xVal>
          <c:yVal>
            <c:numRef>
              <c:f>Stats!$B$6:$B$23</c:f>
              <c:numCache>
                <c:ptCount val="18"/>
                <c:pt idx="0">
                  <c:v>0</c:v>
                </c:pt>
                <c:pt idx="1">
                  <c:v>1.025</c:v>
                </c:pt>
                <c:pt idx="2">
                  <c:v>1.65</c:v>
                </c:pt>
                <c:pt idx="3">
                  <c:v>2.275</c:v>
                </c:pt>
                <c:pt idx="4">
                  <c:v>2.9</c:v>
                </c:pt>
                <c:pt idx="5">
                  <c:v>4.15</c:v>
                </c:pt>
                <c:pt idx="6">
                  <c:v>5.4</c:v>
                </c:pt>
                <c:pt idx="7">
                  <c:v>7.9</c:v>
                </c:pt>
                <c:pt idx="8">
                  <c:v>10.4</c:v>
                </c:pt>
                <c:pt idx="9">
                  <c:v>12.9</c:v>
                </c:pt>
                <c:pt idx="10">
                  <c:v>19.15</c:v>
                </c:pt>
                <c:pt idx="11">
                  <c:v>25.4</c:v>
                </c:pt>
                <c:pt idx="12">
                  <c:v>31.65</c:v>
                </c:pt>
                <c:pt idx="13">
                  <c:v>37.9</c:v>
                </c:pt>
                <c:pt idx="14">
                  <c:v>44.15</c:v>
                </c:pt>
                <c:pt idx="15">
                  <c:v>50.4</c:v>
                </c:pt>
                <c:pt idx="16">
                  <c:v>56.65</c:v>
                </c:pt>
                <c:pt idx="17">
                  <c:v>62.9</c:v>
                </c:pt>
              </c:numCache>
            </c:numRef>
          </c:yVal>
          <c:smooth val="1"/>
        </c:ser>
        <c:axId val="15323095"/>
        <c:axId val="3690128"/>
      </c:scatterChart>
      <c:valAx>
        <c:axId val="1532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crossBetween val="midCat"/>
        <c:dispUnits/>
      </c:valAx>
      <c:valAx>
        <c:axId val="369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(lbf)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23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LPU-250 curve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'Raw Data'!$C$3:$C$107</c:f>
              <c:numCache/>
            </c:numRef>
          </c:xVal>
          <c:yVal>
            <c:numRef>
              <c:f>'Raw Data'!$B$3:$B$107</c:f>
              <c:numCache/>
            </c:numRef>
          </c:yVal>
          <c:smooth val="1"/>
        </c:ser>
        <c:axId val="33211153"/>
        <c:axId val="30464922"/>
      </c:scatterChart>
      <c:val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crossBetween val="midCat"/>
        <c:dispUnits/>
      </c:valAx>
      <c:valAx>
        <c:axId val="3046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(lbf)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11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0.052</cdr:y>
    </cdr:from>
    <cdr:to>
      <cdr:x>0.99975</cdr:x>
      <cdr:y>0.19375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304800"/>
          <a:ext cx="15906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lbf = 93.577(volts) - 44.81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Overall Instrument Error
0.5%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72</xdr:row>
      <xdr:rowOff>0</xdr:rowOff>
    </xdr:from>
    <xdr:to>
      <xdr:col>14</xdr:col>
      <xdr:colOff>304800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2943225" y="11687175"/>
        <a:ext cx="58959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14.421875" style="0" customWidth="1"/>
    <col min="3" max="3" width="9.57421875" style="0" bestFit="1" customWidth="1"/>
  </cols>
  <sheetData>
    <row r="2" ht="13.5" thickBot="1"/>
    <row r="3" spans="1:11" ht="12.75">
      <c r="A3" s="18"/>
      <c r="B3" s="19"/>
      <c r="C3" s="54" t="s">
        <v>4</v>
      </c>
      <c r="D3" s="55"/>
      <c r="E3" s="56"/>
      <c r="F3" s="54" t="s">
        <v>8</v>
      </c>
      <c r="G3" s="55"/>
      <c r="H3" s="56"/>
      <c r="I3" s="54" t="s">
        <v>7</v>
      </c>
      <c r="J3" s="55"/>
      <c r="K3" s="57"/>
    </row>
    <row r="4" spans="1:11" ht="12.75">
      <c r="A4" s="58" t="s">
        <v>0</v>
      </c>
      <c r="B4" s="3" t="s">
        <v>2</v>
      </c>
      <c r="C4" s="34" t="s">
        <v>5</v>
      </c>
      <c r="D4" s="35" t="s">
        <v>6</v>
      </c>
      <c r="E4" s="36" t="s">
        <v>9</v>
      </c>
      <c r="F4" s="34" t="s">
        <v>5</v>
      </c>
      <c r="G4" s="35" t="s">
        <v>6</v>
      </c>
      <c r="H4" s="36" t="s">
        <v>9</v>
      </c>
      <c r="I4" s="34" t="s">
        <v>5</v>
      </c>
      <c r="J4" s="35" t="s">
        <v>6</v>
      </c>
      <c r="K4" s="59" t="s">
        <v>9</v>
      </c>
    </row>
    <row r="5" spans="1:11" ht="12.75">
      <c r="A5" s="23" t="s">
        <v>1</v>
      </c>
      <c r="B5" s="16" t="s">
        <v>3</v>
      </c>
      <c r="C5" s="51" t="s">
        <v>10</v>
      </c>
      <c r="D5" s="52" t="s">
        <v>10</v>
      </c>
      <c r="E5" s="53" t="s">
        <v>10</v>
      </c>
      <c r="F5" s="51" t="s">
        <v>10</v>
      </c>
      <c r="G5" s="52" t="s">
        <v>10</v>
      </c>
      <c r="H5" s="53" t="s">
        <v>10</v>
      </c>
      <c r="I5" s="51" t="s">
        <v>10</v>
      </c>
      <c r="J5" s="52" t="s">
        <v>10</v>
      </c>
      <c r="K5" s="60" t="s">
        <v>10</v>
      </c>
    </row>
    <row r="6" spans="1:11" ht="12.75">
      <c r="A6" s="25">
        <v>0</v>
      </c>
      <c r="B6" s="4">
        <f>A6/16</f>
        <v>0</v>
      </c>
      <c r="C6" s="37">
        <v>0.4782</v>
      </c>
      <c r="D6" s="38">
        <v>0.4794</v>
      </c>
      <c r="E6" s="39">
        <f>D6-C6</f>
        <v>0.0011999999999999789</v>
      </c>
      <c r="F6" s="44">
        <v>0.4791</v>
      </c>
      <c r="G6" s="45">
        <v>0.4796</v>
      </c>
      <c r="H6" s="46">
        <f>G6-F6</f>
        <v>0.0005000000000000004</v>
      </c>
      <c r="I6" s="37">
        <v>0.4789</v>
      </c>
      <c r="J6" s="38">
        <v>0.4802</v>
      </c>
      <c r="K6" s="61">
        <f>J6-I6</f>
        <v>0.0013000000000000234</v>
      </c>
    </row>
    <row r="7" spans="1:11" ht="12.75">
      <c r="A7" s="25">
        <v>16.4</v>
      </c>
      <c r="B7" s="4">
        <f aca="true" t="shared" si="0" ref="B7:B23">A7/16</f>
        <v>1.025</v>
      </c>
      <c r="C7" s="37">
        <v>0.4891</v>
      </c>
      <c r="D7" s="38">
        <v>0.4903</v>
      </c>
      <c r="E7" s="39">
        <f aca="true" t="shared" si="1" ref="E7:E23">D7-C7</f>
        <v>0.0012000000000000344</v>
      </c>
      <c r="F7" s="44">
        <v>0.4901</v>
      </c>
      <c r="G7" s="45">
        <v>0.4908</v>
      </c>
      <c r="H7" s="46">
        <f aca="true" t="shared" si="2" ref="H7:H23">G7-F7</f>
        <v>0.0007000000000000339</v>
      </c>
      <c r="I7" s="37">
        <v>0.4898</v>
      </c>
      <c r="J7" s="38">
        <v>0.4912</v>
      </c>
      <c r="K7" s="61">
        <f aca="true" t="shared" si="3" ref="K7:K23">J7-I7</f>
        <v>0.0014000000000000123</v>
      </c>
    </row>
    <row r="8" spans="1:11" ht="12.75">
      <c r="A8" s="25">
        <v>26.4</v>
      </c>
      <c r="B8" s="4">
        <f t="shared" si="0"/>
        <v>1.65</v>
      </c>
      <c r="C8" s="37">
        <v>0.4957</v>
      </c>
      <c r="D8" s="38">
        <v>0.497</v>
      </c>
      <c r="E8" s="39">
        <f t="shared" si="1"/>
        <v>0.0013000000000000234</v>
      </c>
      <c r="F8" s="44">
        <v>0.4966</v>
      </c>
      <c r="G8" s="45">
        <v>0.4975</v>
      </c>
      <c r="H8" s="46">
        <f t="shared" si="2"/>
        <v>0.0009000000000000119</v>
      </c>
      <c r="I8" s="37">
        <v>0.4966</v>
      </c>
      <c r="J8" s="38">
        <v>0.498</v>
      </c>
      <c r="K8" s="61">
        <f t="shared" si="3"/>
        <v>0.0014000000000000123</v>
      </c>
    </row>
    <row r="9" spans="1:11" ht="12.75">
      <c r="A9" s="25">
        <v>36.4</v>
      </c>
      <c r="B9" s="4">
        <f t="shared" si="0"/>
        <v>2.275</v>
      </c>
      <c r="C9" s="37">
        <v>0.5023</v>
      </c>
      <c r="D9" s="38">
        <v>0.5038</v>
      </c>
      <c r="E9" s="39">
        <f t="shared" si="1"/>
        <v>0.0015000000000000568</v>
      </c>
      <c r="F9" s="44">
        <v>0.5032</v>
      </c>
      <c r="G9" s="45">
        <v>0.5043</v>
      </c>
      <c r="H9" s="46">
        <f t="shared" si="2"/>
        <v>0.0010999999999999899</v>
      </c>
      <c r="I9" s="37">
        <v>0.5034</v>
      </c>
      <c r="J9" s="38">
        <v>0.5046</v>
      </c>
      <c r="K9" s="61">
        <f t="shared" si="3"/>
        <v>0.0012000000000000899</v>
      </c>
    </row>
    <row r="10" spans="1:11" ht="12.75">
      <c r="A10" s="25">
        <v>46.4</v>
      </c>
      <c r="B10" s="4">
        <f t="shared" si="0"/>
        <v>2.9</v>
      </c>
      <c r="C10" s="37">
        <v>0.5088</v>
      </c>
      <c r="D10" s="38">
        <v>0.5103</v>
      </c>
      <c r="E10" s="39">
        <f t="shared" si="1"/>
        <v>0.0014999999999999458</v>
      </c>
      <c r="F10" s="44">
        <v>0.5097</v>
      </c>
      <c r="G10" s="45">
        <v>0.5109</v>
      </c>
      <c r="H10" s="46">
        <f t="shared" si="2"/>
        <v>0.0011999999999999789</v>
      </c>
      <c r="I10" s="37">
        <v>0.5095</v>
      </c>
      <c r="J10" s="38">
        <v>0.5113</v>
      </c>
      <c r="K10" s="61">
        <f t="shared" si="3"/>
        <v>0.0018000000000000238</v>
      </c>
    </row>
    <row r="11" spans="1:11" ht="12.75">
      <c r="A11" s="25">
        <v>66.4</v>
      </c>
      <c r="B11" s="4">
        <f t="shared" si="0"/>
        <v>4.15</v>
      </c>
      <c r="C11" s="37">
        <v>0.5221</v>
      </c>
      <c r="D11" s="38">
        <v>0.5238</v>
      </c>
      <c r="E11" s="39">
        <f t="shared" si="1"/>
        <v>0.0017000000000000348</v>
      </c>
      <c r="F11" s="44">
        <v>0.5228</v>
      </c>
      <c r="G11" s="45">
        <v>0.5243</v>
      </c>
      <c r="H11" s="46">
        <f t="shared" si="2"/>
        <v>0.0014999999999999458</v>
      </c>
      <c r="I11" s="37">
        <v>0.5225</v>
      </c>
      <c r="J11" s="38">
        <v>0.5246</v>
      </c>
      <c r="K11" s="61">
        <f t="shared" si="3"/>
        <v>0.0020999999999999908</v>
      </c>
    </row>
    <row r="12" spans="1:11" ht="12.75">
      <c r="A12" s="25">
        <v>86.4</v>
      </c>
      <c r="B12" s="4">
        <f t="shared" si="0"/>
        <v>5.4</v>
      </c>
      <c r="C12" s="37">
        <v>0.5353</v>
      </c>
      <c r="D12" s="38">
        <v>0.537</v>
      </c>
      <c r="E12" s="39">
        <f t="shared" si="1"/>
        <v>0.0017000000000000348</v>
      </c>
      <c r="F12" s="44">
        <v>0.536</v>
      </c>
      <c r="G12" s="45">
        <v>0.5376</v>
      </c>
      <c r="H12" s="46">
        <f t="shared" si="2"/>
        <v>0.0015999999999999348</v>
      </c>
      <c r="I12" s="37">
        <v>0.5357</v>
      </c>
      <c r="J12" s="38">
        <v>0.5379</v>
      </c>
      <c r="K12" s="61">
        <f t="shared" si="3"/>
        <v>0.0022000000000000908</v>
      </c>
    </row>
    <row r="13" spans="1:11" ht="12.75">
      <c r="A13" s="25">
        <v>126.4</v>
      </c>
      <c r="B13" s="4">
        <f t="shared" si="0"/>
        <v>7.9</v>
      </c>
      <c r="C13" s="37">
        <v>0.5618</v>
      </c>
      <c r="D13" s="38">
        <v>0.5636</v>
      </c>
      <c r="E13" s="39">
        <f t="shared" si="1"/>
        <v>0.0018000000000000238</v>
      </c>
      <c r="F13" s="44">
        <v>0.5624</v>
      </c>
      <c r="G13" s="45">
        <v>0.5642</v>
      </c>
      <c r="H13" s="46">
        <f t="shared" si="2"/>
        <v>0.0018000000000000238</v>
      </c>
      <c r="I13" s="37">
        <v>0.562</v>
      </c>
      <c r="J13" s="38">
        <v>0.5645</v>
      </c>
      <c r="K13" s="61">
        <f t="shared" si="3"/>
        <v>0.0024999999999999467</v>
      </c>
    </row>
    <row r="14" spans="1:11" ht="12.75">
      <c r="A14" s="25">
        <v>166.4</v>
      </c>
      <c r="B14" s="4">
        <f t="shared" si="0"/>
        <v>10.4</v>
      </c>
      <c r="C14" s="37">
        <v>0.5883</v>
      </c>
      <c r="D14" s="38">
        <v>0.5902</v>
      </c>
      <c r="E14" s="39">
        <f t="shared" si="1"/>
        <v>0.0018999999999999018</v>
      </c>
      <c r="F14" s="44">
        <v>0.589</v>
      </c>
      <c r="G14" s="45">
        <v>0.5908</v>
      </c>
      <c r="H14" s="46">
        <f t="shared" si="2"/>
        <v>0.0018000000000000238</v>
      </c>
      <c r="I14" s="37">
        <v>0.5889</v>
      </c>
      <c r="J14" s="38">
        <v>0.5912</v>
      </c>
      <c r="K14" s="61">
        <f t="shared" si="3"/>
        <v>0.0022999999999999687</v>
      </c>
    </row>
    <row r="15" spans="1:11" ht="12.75">
      <c r="A15" s="25">
        <v>206.4</v>
      </c>
      <c r="B15" s="4">
        <f t="shared" si="0"/>
        <v>12.9</v>
      </c>
      <c r="C15" s="37">
        <v>0.6148</v>
      </c>
      <c r="D15" s="38">
        <v>0.6169</v>
      </c>
      <c r="E15" s="39">
        <f t="shared" si="1"/>
        <v>0.0020999999999999908</v>
      </c>
      <c r="F15" s="44">
        <v>0.6159</v>
      </c>
      <c r="G15" s="45">
        <v>0.6176</v>
      </c>
      <c r="H15" s="46">
        <f t="shared" si="2"/>
        <v>0.0017000000000000348</v>
      </c>
      <c r="I15" s="37">
        <v>0.6152</v>
      </c>
      <c r="J15" s="38">
        <v>0.6179</v>
      </c>
      <c r="K15" s="61">
        <f t="shared" si="3"/>
        <v>0.0027000000000000357</v>
      </c>
    </row>
    <row r="16" spans="1:11" ht="12.75">
      <c r="A16" s="25">
        <v>306.4</v>
      </c>
      <c r="B16" s="4">
        <f t="shared" si="0"/>
        <v>19.15</v>
      </c>
      <c r="C16" s="37">
        <v>0.6815</v>
      </c>
      <c r="D16" s="38">
        <v>0.6832</v>
      </c>
      <c r="E16" s="39">
        <f t="shared" si="1"/>
        <v>0.0017000000000000348</v>
      </c>
      <c r="F16" s="44">
        <v>0.6822</v>
      </c>
      <c r="G16" s="45">
        <v>0.6839</v>
      </c>
      <c r="H16" s="46">
        <f t="shared" si="2"/>
        <v>0.0016999999999999238</v>
      </c>
      <c r="I16" s="37">
        <v>0.6819</v>
      </c>
      <c r="J16" s="38">
        <v>0.6842</v>
      </c>
      <c r="K16" s="61">
        <f t="shared" si="3"/>
        <v>0.0023000000000000798</v>
      </c>
    </row>
    <row r="17" spans="1:11" ht="12.75">
      <c r="A17" s="25">
        <v>406.4</v>
      </c>
      <c r="B17" s="4">
        <f t="shared" si="0"/>
        <v>25.4</v>
      </c>
      <c r="C17" s="37">
        <v>0.7482</v>
      </c>
      <c r="D17" s="38">
        <v>0.7501</v>
      </c>
      <c r="E17" s="39">
        <f t="shared" si="1"/>
        <v>0.0019000000000000128</v>
      </c>
      <c r="F17" s="44">
        <v>0.7491</v>
      </c>
      <c r="G17" s="45">
        <v>0.7509</v>
      </c>
      <c r="H17" s="46">
        <f t="shared" si="2"/>
        <v>0.0018000000000000238</v>
      </c>
      <c r="I17" s="40">
        <v>0.7482</v>
      </c>
      <c r="J17" s="41">
        <v>0.7512</v>
      </c>
      <c r="K17" s="62">
        <f t="shared" si="3"/>
        <v>0.0030000000000000027</v>
      </c>
    </row>
    <row r="18" spans="1:11" ht="12.75">
      <c r="A18" s="25">
        <v>506.4</v>
      </c>
      <c r="B18" s="4">
        <f t="shared" si="0"/>
        <v>31.65</v>
      </c>
      <c r="C18" s="37">
        <v>0.8153</v>
      </c>
      <c r="D18" s="38">
        <v>0.8171</v>
      </c>
      <c r="E18" s="39">
        <f t="shared" si="1"/>
        <v>0.0018000000000000238</v>
      </c>
      <c r="F18" s="47">
        <v>0.8155</v>
      </c>
      <c r="G18" s="48">
        <v>0.8179</v>
      </c>
      <c r="H18" s="49">
        <f t="shared" si="2"/>
        <v>0.0023999999999999577</v>
      </c>
      <c r="I18" s="37">
        <v>0.8157</v>
      </c>
      <c r="J18" s="38">
        <v>0.8177</v>
      </c>
      <c r="K18" s="61">
        <f t="shared" si="3"/>
        <v>0.0020000000000000018</v>
      </c>
    </row>
    <row r="19" spans="1:11" ht="12.75">
      <c r="A19" s="25">
        <v>606.4</v>
      </c>
      <c r="B19" s="4">
        <f t="shared" si="0"/>
        <v>37.9</v>
      </c>
      <c r="C19" s="40">
        <v>0.882</v>
      </c>
      <c r="D19" s="41">
        <v>0.8846</v>
      </c>
      <c r="E19" s="42">
        <f t="shared" si="1"/>
        <v>0.0026000000000000467</v>
      </c>
      <c r="F19" s="44">
        <v>0.8832</v>
      </c>
      <c r="G19" s="45">
        <v>0.8849</v>
      </c>
      <c r="H19" s="50">
        <f t="shared" si="2"/>
        <v>0.0017000000000000348</v>
      </c>
      <c r="I19" s="37">
        <v>0.8826</v>
      </c>
      <c r="J19" s="38">
        <v>0.8844</v>
      </c>
      <c r="K19" s="61">
        <f t="shared" si="3"/>
        <v>0.0017999999999999128</v>
      </c>
    </row>
    <row r="20" spans="1:11" ht="12.75">
      <c r="A20" s="25">
        <v>706.4</v>
      </c>
      <c r="B20" s="4">
        <f t="shared" si="0"/>
        <v>44.15</v>
      </c>
      <c r="C20" s="37">
        <v>0.9489</v>
      </c>
      <c r="D20" s="38">
        <v>0.9511</v>
      </c>
      <c r="E20" s="43">
        <f t="shared" si="1"/>
        <v>0.0021999999999999797</v>
      </c>
      <c r="F20" s="44">
        <v>0.9504</v>
      </c>
      <c r="G20" s="45">
        <v>0.9514</v>
      </c>
      <c r="H20" s="46">
        <f t="shared" si="2"/>
        <v>0.0010000000000000009</v>
      </c>
      <c r="I20" s="37">
        <v>0.949</v>
      </c>
      <c r="J20" s="38">
        <v>0.9512</v>
      </c>
      <c r="K20" s="63">
        <f t="shared" si="3"/>
        <v>0.0022000000000000908</v>
      </c>
    </row>
    <row r="21" spans="1:11" ht="12.75">
      <c r="A21" s="25">
        <v>806.4</v>
      </c>
      <c r="B21" s="4">
        <f t="shared" si="0"/>
        <v>50.4</v>
      </c>
      <c r="C21" s="37">
        <v>1.0164</v>
      </c>
      <c r="D21" s="38">
        <v>1.0182</v>
      </c>
      <c r="E21" s="39">
        <f t="shared" si="1"/>
        <v>0.0018000000000000238</v>
      </c>
      <c r="F21" s="44">
        <v>1.017</v>
      </c>
      <c r="G21" s="45">
        <v>1.0192</v>
      </c>
      <c r="H21" s="46">
        <f t="shared" si="2"/>
        <v>0.002200000000000202</v>
      </c>
      <c r="I21" s="37">
        <v>1.0161</v>
      </c>
      <c r="J21" s="38">
        <v>1.0178</v>
      </c>
      <c r="K21" s="61">
        <f t="shared" si="3"/>
        <v>0.0017000000000000348</v>
      </c>
    </row>
    <row r="22" spans="1:11" ht="12.75">
      <c r="A22" s="25">
        <v>906.4</v>
      </c>
      <c r="B22" s="4">
        <f t="shared" si="0"/>
        <v>56.65</v>
      </c>
      <c r="C22" s="37">
        <v>1.0841</v>
      </c>
      <c r="D22" s="38">
        <v>1.0853</v>
      </c>
      <c r="E22" s="39">
        <f t="shared" si="1"/>
        <v>0.0011999999999998678</v>
      </c>
      <c r="F22" s="44">
        <v>1.0857</v>
      </c>
      <c r="G22" s="45">
        <v>1.0862</v>
      </c>
      <c r="H22" s="46">
        <f t="shared" si="2"/>
        <v>0.0004999999999999449</v>
      </c>
      <c r="I22" s="37">
        <v>1.0843</v>
      </c>
      <c r="J22" s="38">
        <v>1.0848</v>
      </c>
      <c r="K22" s="61">
        <f t="shared" si="3"/>
        <v>0.0004999999999999449</v>
      </c>
    </row>
    <row r="23" spans="1:11" ht="13.5" thickBot="1">
      <c r="A23" s="28">
        <v>1006.4</v>
      </c>
      <c r="B23" s="29">
        <f t="shared" si="0"/>
        <v>62.9</v>
      </c>
      <c r="C23" s="64">
        <v>1.1517</v>
      </c>
      <c r="D23" s="65">
        <v>1.1517</v>
      </c>
      <c r="E23" s="66">
        <f t="shared" si="1"/>
        <v>0</v>
      </c>
      <c r="F23" s="67">
        <v>1.1528</v>
      </c>
      <c r="G23" s="68">
        <v>1.1528</v>
      </c>
      <c r="H23" s="69">
        <f t="shared" si="2"/>
        <v>0</v>
      </c>
      <c r="I23" s="64">
        <v>1.1513</v>
      </c>
      <c r="J23" s="65">
        <v>1.1513</v>
      </c>
      <c r="K23" s="70">
        <f t="shared" si="3"/>
        <v>0</v>
      </c>
    </row>
    <row r="25" spans="1:3" ht="12.75">
      <c r="A25" t="s">
        <v>11</v>
      </c>
      <c r="C25" s="1">
        <f>(E19+H18+K17)/3</f>
        <v>0.002666666666666669</v>
      </c>
    </row>
    <row r="26" spans="1:3" ht="12.75">
      <c r="A26" s="80" t="s">
        <v>12</v>
      </c>
      <c r="B26" s="80"/>
      <c r="C26" s="81">
        <f>(C25/(F23-F6))*100</f>
        <v>0.3958240562070164</v>
      </c>
    </row>
    <row r="27" spans="1:3" ht="12.75">
      <c r="A27" s="80"/>
      <c r="B27" s="80"/>
      <c r="C27" s="81"/>
    </row>
    <row r="29" ht="13.5" thickBot="1"/>
    <row r="30" spans="1:11" ht="12.75">
      <c r="A30" s="18" t="s">
        <v>0</v>
      </c>
      <c r="B30" s="19" t="s">
        <v>2</v>
      </c>
      <c r="C30" s="20" t="s">
        <v>13</v>
      </c>
      <c r="D30" s="21"/>
      <c r="E30" s="19"/>
      <c r="F30" s="20" t="s">
        <v>14</v>
      </c>
      <c r="G30" s="21"/>
      <c r="H30" s="19"/>
      <c r="I30" s="20" t="s">
        <v>18</v>
      </c>
      <c r="J30" s="21"/>
      <c r="K30" s="22"/>
    </row>
    <row r="31" spans="1:11" ht="12.75">
      <c r="A31" s="23" t="s">
        <v>1</v>
      </c>
      <c r="B31" s="16" t="s">
        <v>3</v>
      </c>
      <c r="C31" s="15" t="s">
        <v>17</v>
      </c>
      <c r="D31" s="17" t="s">
        <v>16</v>
      </c>
      <c r="E31" s="16" t="s">
        <v>9</v>
      </c>
      <c r="F31" s="15" t="s">
        <v>15</v>
      </c>
      <c r="G31" s="17" t="s">
        <v>16</v>
      </c>
      <c r="H31" s="16" t="s">
        <v>9</v>
      </c>
      <c r="I31" s="15" t="s">
        <v>15</v>
      </c>
      <c r="J31" s="17" t="s">
        <v>16</v>
      </c>
      <c r="K31" s="24" t="s">
        <v>9</v>
      </c>
    </row>
    <row r="32" spans="1:11" ht="12.75">
      <c r="A32" s="25">
        <v>0</v>
      </c>
      <c r="B32" s="4">
        <f>A32/16</f>
        <v>0</v>
      </c>
      <c r="C32" s="5">
        <f>(B32+44.81)/93.577</f>
        <v>0.4788569840879704</v>
      </c>
      <c r="D32" s="6">
        <v>0.4782</v>
      </c>
      <c r="E32" s="7">
        <f>D32-C32</f>
        <v>-0.0006569840879703803</v>
      </c>
      <c r="F32" s="5">
        <f>(B32+44.81)/93.577</f>
        <v>0.4788569840879704</v>
      </c>
      <c r="G32" s="12">
        <v>0.4791</v>
      </c>
      <c r="H32" s="7">
        <f>G32-F32</f>
        <v>0.00024301591202963158</v>
      </c>
      <c r="I32" s="5">
        <f>(B32+44.81)/93.577</f>
        <v>0.4788569840879704</v>
      </c>
      <c r="J32" s="6">
        <v>0.4789</v>
      </c>
      <c r="K32" s="26">
        <f>J32-I32</f>
        <v>4.301591202959809E-05</v>
      </c>
    </row>
    <row r="33" spans="1:11" ht="12.75">
      <c r="A33" s="25">
        <v>16.4</v>
      </c>
      <c r="B33" s="4">
        <f aca="true" t="shared" si="4" ref="B33:B66">A33/16</f>
        <v>1.025</v>
      </c>
      <c r="C33" s="5">
        <f aca="true" t="shared" si="5" ref="C33:C66">(B33+44.81)/93.577</f>
        <v>0.4898105303653676</v>
      </c>
      <c r="D33" s="6">
        <v>0.4891</v>
      </c>
      <c r="E33" s="7">
        <f aca="true" t="shared" si="6" ref="E33:E66">D33-C33</f>
        <v>-0.000710530365367612</v>
      </c>
      <c r="F33" s="5">
        <f aca="true" t="shared" si="7" ref="F33:F66">(B33+44.81)/93.577</f>
        <v>0.4898105303653676</v>
      </c>
      <c r="G33" s="12">
        <v>0.4901</v>
      </c>
      <c r="H33" s="7">
        <f aca="true" t="shared" si="8" ref="H33:H66">G33-F33</f>
        <v>0.00028946963463238884</v>
      </c>
      <c r="I33" s="5">
        <f aca="true" t="shared" si="9" ref="I33:I66">(B33+44.81)/93.577</f>
        <v>0.4898105303653676</v>
      </c>
      <c r="J33" s="6">
        <v>0.4898</v>
      </c>
      <c r="K33" s="26">
        <f aca="true" t="shared" si="10" ref="K33:K66">J33-I33</f>
        <v>-1.053036536757812E-05</v>
      </c>
    </row>
    <row r="34" spans="1:11" ht="12.75">
      <c r="A34" s="25">
        <v>26.4</v>
      </c>
      <c r="B34" s="4">
        <f t="shared" si="4"/>
        <v>1.65</v>
      </c>
      <c r="C34" s="5">
        <f t="shared" si="5"/>
        <v>0.49648952199792684</v>
      </c>
      <c r="D34" s="6">
        <v>0.4957</v>
      </c>
      <c r="E34" s="7">
        <f t="shared" si="6"/>
        <v>-0.0007895219979268675</v>
      </c>
      <c r="F34" s="5">
        <f t="shared" si="7"/>
        <v>0.49648952199792684</v>
      </c>
      <c r="G34" s="12">
        <v>0.4966</v>
      </c>
      <c r="H34" s="7">
        <f t="shared" si="8"/>
        <v>0.0001104780020731444</v>
      </c>
      <c r="I34" s="5">
        <f t="shared" si="9"/>
        <v>0.49648952199792684</v>
      </c>
      <c r="J34" s="6">
        <v>0.4966</v>
      </c>
      <c r="K34" s="26">
        <f t="shared" si="10"/>
        <v>0.0001104780020731444</v>
      </c>
    </row>
    <row r="35" spans="1:11" ht="12.75">
      <c r="A35" s="25">
        <v>36.4</v>
      </c>
      <c r="B35" s="4">
        <f t="shared" si="4"/>
        <v>2.275</v>
      </c>
      <c r="C35" s="5">
        <f t="shared" si="5"/>
        <v>0.5031685136304861</v>
      </c>
      <c r="D35" s="6">
        <v>0.5023</v>
      </c>
      <c r="E35" s="7">
        <f t="shared" si="6"/>
        <v>-0.000868513630486123</v>
      </c>
      <c r="F35" s="5">
        <f t="shared" si="7"/>
        <v>0.5031685136304861</v>
      </c>
      <c r="G35" s="12">
        <v>0.5032</v>
      </c>
      <c r="H35" s="7">
        <f t="shared" si="8"/>
        <v>3.1486369513888945E-05</v>
      </c>
      <c r="I35" s="5">
        <f t="shared" si="9"/>
        <v>0.5031685136304861</v>
      </c>
      <c r="J35" s="6">
        <v>0.5034</v>
      </c>
      <c r="K35" s="26">
        <f t="shared" si="10"/>
        <v>0.00023148636951386692</v>
      </c>
    </row>
    <row r="36" spans="1:11" ht="12.75">
      <c r="A36" s="25">
        <v>46.4</v>
      </c>
      <c r="B36" s="4">
        <f t="shared" si="4"/>
        <v>2.9</v>
      </c>
      <c r="C36" s="5">
        <f t="shared" si="5"/>
        <v>0.5098475052630455</v>
      </c>
      <c r="D36" s="6">
        <v>0.5088</v>
      </c>
      <c r="E36" s="7">
        <f t="shared" si="6"/>
        <v>-0.001047505263045423</v>
      </c>
      <c r="F36" s="5">
        <f t="shared" si="7"/>
        <v>0.5098475052630455</v>
      </c>
      <c r="G36" s="12">
        <v>0.5097</v>
      </c>
      <c r="H36" s="7">
        <f t="shared" si="8"/>
        <v>-0.000147505263045411</v>
      </c>
      <c r="I36" s="5">
        <f t="shared" si="9"/>
        <v>0.5098475052630455</v>
      </c>
      <c r="J36" s="6">
        <v>0.5095</v>
      </c>
      <c r="K36" s="26">
        <f t="shared" si="10"/>
        <v>-0.0003475052630455</v>
      </c>
    </row>
    <row r="37" spans="1:11" ht="12.75">
      <c r="A37" s="25">
        <v>66.4</v>
      </c>
      <c r="B37" s="4">
        <f t="shared" si="4"/>
        <v>4.15</v>
      </c>
      <c r="C37" s="5">
        <f t="shared" si="5"/>
        <v>0.523205488528164</v>
      </c>
      <c r="D37" s="6">
        <v>0.5221</v>
      </c>
      <c r="E37" s="7">
        <f t="shared" si="6"/>
        <v>-0.0011054885281639448</v>
      </c>
      <c r="F37" s="5">
        <f t="shared" si="7"/>
        <v>0.523205488528164</v>
      </c>
      <c r="G37" s="12">
        <v>0.5228</v>
      </c>
      <c r="H37" s="7">
        <f t="shared" si="8"/>
        <v>-0.0004054885281639109</v>
      </c>
      <c r="I37" s="5">
        <f t="shared" si="9"/>
        <v>0.523205488528164</v>
      </c>
      <c r="J37" s="6">
        <v>0.5225</v>
      </c>
      <c r="K37" s="26">
        <f t="shared" si="10"/>
        <v>-0.0007054885281639889</v>
      </c>
    </row>
    <row r="38" spans="1:11" ht="12.75">
      <c r="A38" s="25">
        <v>86.4</v>
      </c>
      <c r="B38" s="4">
        <f t="shared" si="4"/>
        <v>5.4</v>
      </c>
      <c r="C38" s="5">
        <f t="shared" si="5"/>
        <v>0.5365634717932826</v>
      </c>
      <c r="D38" s="6">
        <v>0.5353</v>
      </c>
      <c r="E38" s="7">
        <f t="shared" si="6"/>
        <v>-0.0012634717932825668</v>
      </c>
      <c r="F38" s="5">
        <f t="shared" si="7"/>
        <v>0.5365634717932826</v>
      </c>
      <c r="G38" s="12">
        <v>0.536</v>
      </c>
      <c r="H38" s="7">
        <f t="shared" si="8"/>
        <v>-0.0005634717932825328</v>
      </c>
      <c r="I38" s="5">
        <f t="shared" si="9"/>
        <v>0.5365634717932826</v>
      </c>
      <c r="J38" s="6">
        <v>0.5357</v>
      </c>
      <c r="K38" s="26">
        <f t="shared" si="10"/>
        <v>-0.0008634717932826108</v>
      </c>
    </row>
    <row r="39" spans="1:11" ht="12.75">
      <c r="A39" s="25">
        <v>126.4</v>
      </c>
      <c r="B39" s="4">
        <f t="shared" si="4"/>
        <v>7.9</v>
      </c>
      <c r="C39" s="5">
        <f t="shared" si="5"/>
        <v>0.5632794383235197</v>
      </c>
      <c r="D39" s="6">
        <v>0.5618</v>
      </c>
      <c r="E39" s="7">
        <f t="shared" si="6"/>
        <v>-0.0014794383235197106</v>
      </c>
      <c r="F39" s="5">
        <f t="shared" si="7"/>
        <v>0.5632794383235197</v>
      </c>
      <c r="G39" s="12">
        <v>0.5624</v>
      </c>
      <c r="H39" s="7">
        <f t="shared" si="8"/>
        <v>-0.0008794383235196657</v>
      </c>
      <c r="I39" s="5">
        <f t="shared" si="9"/>
        <v>0.5632794383235197</v>
      </c>
      <c r="J39" s="6">
        <v>0.562</v>
      </c>
      <c r="K39" s="26">
        <f t="shared" si="10"/>
        <v>-0.0012794383235196216</v>
      </c>
    </row>
    <row r="40" spans="1:11" ht="12.75">
      <c r="A40" s="25">
        <v>166.4</v>
      </c>
      <c r="B40" s="4">
        <f t="shared" si="4"/>
        <v>10.4</v>
      </c>
      <c r="C40" s="5">
        <f t="shared" si="5"/>
        <v>0.5899954048537568</v>
      </c>
      <c r="D40" s="6">
        <v>0.5883</v>
      </c>
      <c r="E40" s="7">
        <f t="shared" si="6"/>
        <v>-0.0016954048537567434</v>
      </c>
      <c r="F40" s="5">
        <f t="shared" si="7"/>
        <v>0.5899954048537568</v>
      </c>
      <c r="G40" s="12">
        <v>0.589</v>
      </c>
      <c r="H40" s="7">
        <f t="shared" si="8"/>
        <v>-0.0009954048537568205</v>
      </c>
      <c r="I40" s="5">
        <f t="shared" si="9"/>
        <v>0.5899954048537568</v>
      </c>
      <c r="J40" s="6">
        <v>0.5889</v>
      </c>
      <c r="K40" s="26">
        <f t="shared" si="10"/>
        <v>-0.0010954048537568095</v>
      </c>
    </row>
    <row r="41" spans="1:11" ht="12.75">
      <c r="A41" s="25">
        <v>206.4</v>
      </c>
      <c r="B41" s="4">
        <f t="shared" si="4"/>
        <v>12.9</v>
      </c>
      <c r="C41" s="5">
        <f t="shared" si="5"/>
        <v>0.6167113713839939</v>
      </c>
      <c r="D41" s="6">
        <v>0.6148</v>
      </c>
      <c r="E41" s="7">
        <f t="shared" si="6"/>
        <v>-0.0019113713839938873</v>
      </c>
      <c r="F41" s="5">
        <f t="shared" si="7"/>
        <v>0.6167113713839939</v>
      </c>
      <c r="G41" s="12">
        <v>0.6159</v>
      </c>
      <c r="H41" s="7">
        <f t="shared" si="8"/>
        <v>-0.0008113713839938974</v>
      </c>
      <c r="I41" s="5">
        <f t="shared" si="9"/>
        <v>0.6167113713839939</v>
      </c>
      <c r="J41" s="6">
        <v>0.6152</v>
      </c>
      <c r="K41" s="26">
        <f t="shared" si="10"/>
        <v>-0.0015113713839939313</v>
      </c>
    </row>
    <row r="42" spans="1:11" ht="12.75">
      <c r="A42" s="25">
        <v>306.4</v>
      </c>
      <c r="B42" s="4">
        <f t="shared" si="4"/>
        <v>19.15</v>
      </c>
      <c r="C42" s="5">
        <f t="shared" si="5"/>
        <v>0.6835012877095867</v>
      </c>
      <c r="D42" s="6">
        <v>0.6815</v>
      </c>
      <c r="E42" s="7">
        <f t="shared" si="6"/>
        <v>-0.002001287709586741</v>
      </c>
      <c r="F42" s="5">
        <f t="shared" si="7"/>
        <v>0.6835012877095867</v>
      </c>
      <c r="G42" s="12">
        <v>0.6822</v>
      </c>
      <c r="H42" s="7">
        <f t="shared" si="8"/>
        <v>-0.001301287709586707</v>
      </c>
      <c r="I42" s="5">
        <f t="shared" si="9"/>
        <v>0.6835012877095867</v>
      </c>
      <c r="J42" s="6">
        <v>0.6819</v>
      </c>
      <c r="K42" s="26">
        <f t="shared" si="10"/>
        <v>-0.001601287709586785</v>
      </c>
    </row>
    <row r="43" spans="1:11" ht="12.75">
      <c r="A43" s="25">
        <v>406.4</v>
      </c>
      <c r="B43" s="4">
        <f t="shared" si="4"/>
        <v>25.4</v>
      </c>
      <c r="C43" s="9">
        <f t="shared" si="5"/>
        <v>0.7502912040351797</v>
      </c>
      <c r="D43" s="10">
        <v>0.7482</v>
      </c>
      <c r="E43" s="11">
        <f t="shared" si="6"/>
        <v>-0.0020912040351797057</v>
      </c>
      <c r="F43" s="5">
        <f t="shared" si="7"/>
        <v>0.7502912040351797</v>
      </c>
      <c r="G43" s="12">
        <v>0.7491</v>
      </c>
      <c r="H43" s="7">
        <f t="shared" si="8"/>
        <v>-0.0011912040351796938</v>
      </c>
      <c r="I43" s="9">
        <f t="shared" si="9"/>
        <v>0.7502912040351797</v>
      </c>
      <c r="J43" s="10">
        <v>0.7482</v>
      </c>
      <c r="K43" s="27">
        <f t="shared" si="10"/>
        <v>-0.0020912040351797057</v>
      </c>
    </row>
    <row r="44" spans="1:11" ht="12.75">
      <c r="A44" s="25">
        <v>506.4</v>
      </c>
      <c r="B44" s="4">
        <f t="shared" si="4"/>
        <v>31.65</v>
      </c>
      <c r="C44" s="5">
        <f t="shared" si="5"/>
        <v>0.8170811203607725</v>
      </c>
      <c r="D44" s="6">
        <v>0.8153</v>
      </c>
      <c r="E44" s="7">
        <f t="shared" si="6"/>
        <v>-0.0017811203607724924</v>
      </c>
      <c r="F44" s="5">
        <f t="shared" si="7"/>
        <v>0.8170811203607725</v>
      </c>
      <c r="G44" s="13">
        <v>0.8155</v>
      </c>
      <c r="H44" s="7">
        <f t="shared" si="8"/>
        <v>-0.0015811203607725144</v>
      </c>
      <c r="I44" s="5">
        <f t="shared" si="9"/>
        <v>0.8170811203607725</v>
      </c>
      <c r="J44" s="6">
        <v>0.8157</v>
      </c>
      <c r="K44" s="26">
        <f t="shared" si="10"/>
        <v>-0.0013811203607725364</v>
      </c>
    </row>
    <row r="45" spans="1:11" ht="12.75">
      <c r="A45" s="25">
        <v>606.4</v>
      </c>
      <c r="B45" s="4">
        <f t="shared" si="4"/>
        <v>37.9</v>
      </c>
      <c r="C45" s="5">
        <f t="shared" si="5"/>
        <v>0.8838710366863654</v>
      </c>
      <c r="D45" s="8">
        <v>0.882</v>
      </c>
      <c r="E45" s="7">
        <f t="shared" si="6"/>
        <v>-0.001871036686365346</v>
      </c>
      <c r="F45" s="5">
        <f t="shared" si="7"/>
        <v>0.8838710366863654</v>
      </c>
      <c r="G45" s="12">
        <v>0.8832</v>
      </c>
      <c r="H45" s="7">
        <f t="shared" si="8"/>
        <v>-0.0006710366863653672</v>
      </c>
      <c r="I45" s="5">
        <f t="shared" si="9"/>
        <v>0.8838710366863654</v>
      </c>
      <c r="J45" s="6">
        <v>0.8826</v>
      </c>
      <c r="K45" s="26">
        <f t="shared" si="10"/>
        <v>-0.001271036686365301</v>
      </c>
    </row>
    <row r="46" spans="1:11" ht="12.75">
      <c r="A46" s="25">
        <v>706.4</v>
      </c>
      <c r="B46" s="4">
        <f t="shared" si="4"/>
        <v>44.15</v>
      </c>
      <c r="C46" s="5">
        <f t="shared" si="5"/>
        <v>0.9506609530119582</v>
      </c>
      <c r="D46" s="6">
        <v>0.9489</v>
      </c>
      <c r="E46" s="7">
        <f t="shared" si="6"/>
        <v>-0.0017609530119582217</v>
      </c>
      <c r="F46" s="5">
        <f t="shared" si="7"/>
        <v>0.9506609530119582</v>
      </c>
      <c r="G46" s="12">
        <v>0.9504</v>
      </c>
      <c r="H46" s="7">
        <f t="shared" si="8"/>
        <v>-0.0002609530119581649</v>
      </c>
      <c r="I46" s="5">
        <f t="shared" si="9"/>
        <v>0.9506609530119582</v>
      </c>
      <c r="J46" s="6">
        <v>0.949</v>
      </c>
      <c r="K46" s="26">
        <f t="shared" si="10"/>
        <v>-0.0016609530119582328</v>
      </c>
    </row>
    <row r="47" spans="1:11" ht="12.75">
      <c r="A47" s="25">
        <v>806.4</v>
      </c>
      <c r="B47" s="4">
        <f t="shared" si="4"/>
        <v>50.4</v>
      </c>
      <c r="C47" s="5">
        <f t="shared" si="5"/>
        <v>1.017450869337551</v>
      </c>
      <c r="D47" s="6">
        <v>1.0164</v>
      </c>
      <c r="E47" s="7">
        <f t="shared" si="6"/>
        <v>-0.0010508693375510525</v>
      </c>
      <c r="F47" s="5">
        <f t="shared" si="7"/>
        <v>1.017450869337551</v>
      </c>
      <c r="G47" s="12">
        <v>1.017</v>
      </c>
      <c r="H47" s="7">
        <f t="shared" si="8"/>
        <v>-0.0004508693375511186</v>
      </c>
      <c r="I47" s="5">
        <f t="shared" si="9"/>
        <v>1.017450869337551</v>
      </c>
      <c r="J47" s="6">
        <v>1.0161</v>
      </c>
      <c r="K47" s="26">
        <f t="shared" si="10"/>
        <v>-0.0013508693375510195</v>
      </c>
    </row>
    <row r="48" spans="1:11" ht="12.75">
      <c r="A48" s="25">
        <v>906.4</v>
      </c>
      <c r="B48" s="4">
        <f t="shared" si="4"/>
        <v>56.65</v>
      </c>
      <c r="C48" s="5">
        <f t="shared" si="5"/>
        <v>1.0842407856631437</v>
      </c>
      <c r="D48" s="6">
        <v>1.0841</v>
      </c>
      <c r="E48" s="7">
        <f t="shared" si="6"/>
        <v>-0.00014078566314368324</v>
      </c>
      <c r="F48" s="5">
        <f t="shared" si="7"/>
        <v>1.0842407856631437</v>
      </c>
      <c r="G48" s="12">
        <v>1.0857</v>
      </c>
      <c r="H48" s="7">
        <f t="shared" si="8"/>
        <v>0.0014592143368563626</v>
      </c>
      <c r="I48" s="5">
        <f t="shared" si="9"/>
        <v>1.0842407856631437</v>
      </c>
      <c r="J48" s="6">
        <v>1.0843</v>
      </c>
      <c r="K48" s="26">
        <f t="shared" si="10"/>
        <v>5.9214336856294736E-05</v>
      </c>
    </row>
    <row r="49" spans="1:11" ht="12.75">
      <c r="A49" s="25">
        <v>1006.4</v>
      </c>
      <c r="B49" s="4">
        <f t="shared" si="4"/>
        <v>62.9</v>
      </c>
      <c r="C49" s="5">
        <f t="shared" si="5"/>
        <v>1.1510307019887367</v>
      </c>
      <c r="D49" s="6">
        <v>1.1517</v>
      </c>
      <c r="E49" s="7">
        <f t="shared" si="6"/>
        <v>0.0006692980112632529</v>
      </c>
      <c r="F49" s="5">
        <f t="shared" si="7"/>
        <v>1.1510307019887367</v>
      </c>
      <c r="G49" s="12">
        <v>1.1528</v>
      </c>
      <c r="H49" s="7">
        <f t="shared" si="8"/>
        <v>0.0017692980112633538</v>
      </c>
      <c r="I49" s="5">
        <f t="shared" si="9"/>
        <v>1.1510307019887367</v>
      </c>
      <c r="J49" s="6">
        <v>1.1513</v>
      </c>
      <c r="K49" s="26">
        <f t="shared" si="10"/>
        <v>0.000269298011263297</v>
      </c>
    </row>
    <row r="50" spans="1:11" ht="12.75">
      <c r="A50" s="25">
        <v>906.4</v>
      </c>
      <c r="B50" s="4">
        <f t="shared" si="4"/>
        <v>56.65</v>
      </c>
      <c r="C50" s="5">
        <f t="shared" si="5"/>
        <v>1.0842407856631437</v>
      </c>
      <c r="D50" s="8">
        <v>1.0853</v>
      </c>
      <c r="E50" s="106">
        <f t="shared" si="6"/>
        <v>0.0010592143368561846</v>
      </c>
      <c r="F50" s="9">
        <f t="shared" si="7"/>
        <v>1.0842407856631437</v>
      </c>
      <c r="G50" s="14">
        <v>1.0862</v>
      </c>
      <c r="H50" s="11">
        <f t="shared" si="8"/>
        <v>0.0019592143368563075</v>
      </c>
      <c r="I50" s="5">
        <f t="shared" si="9"/>
        <v>1.0842407856631437</v>
      </c>
      <c r="J50" s="6">
        <v>1.0848</v>
      </c>
      <c r="K50" s="26">
        <f t="shared" si="10"/>
        <v>0.0005592143368562397</v>
      </c>
    </row>
    <row r="51" spans="1:11" ht="12.75">
      <c r="A51" s="25">
        <v>806.4</v>
      </c>
      <c r="B51" s="4">
        <f t="shared" si="4"/>
        <v>50.4</v>
      </c>
      <c r="C51" s="5">
        <f t="shared" si="5"/>
        <v>1.017450869337551</v>
      </c>
      <c r="D51" s="8">
        <v>1.0182</v>
      </c>
      <c r="E51" s="106">
        <f t="shared" si="6"/>
        <v>0.0007491306624489713</v>
      </c>
      <c r="F51" s="5">
        <f t="shared" si="7"/>
        <v>1.017450869337551</v>
      </c>
      <c r="G51" s="12">
        <v>1.0192</v>
      </c>
      <c r="H51" s="7">
        <f t="shared" si="8"/>
        <v>0.0017491306624490832</v>
      </c>
      <c r="I51" s="5">
        <f t="shared" si="9"/>
        <v>1.017450869337551</v>
      </c>
      <c r="J51" s="6">
        <v>1.0178</v>
      </c>
      <c r="K51" s="26">
        <f t="shared" si="10"/>
        <v>0.00034913066244901536</v>
      </c>
    </row>
    <row r="52" spans="1:11" ht="12.75">
      <c r="A52" s="25">
        <v>706.4</v>
      </c>
      <c r="B52" s="4">
        <f t="shared" si="4"/>
        <v>44.15</v>
      </c>
      <c r="C52" s="5">
        <f t="shared" si="5"/>
        <v>0.9506609530119582</v>
      </c>
      <c r="D52" s="6">
        <v>0.9511</v>
      </c>
      <c r="E52" s="7">
        <f t="shared" si="6"/>
        <v>0.000439046988041758</v>
      </c>
      <c r="F52" s="5">
        <f t="shared" si="7"/>
        <v>0.9506609530119582</v>
      </c>
      <c r="G52" s="12">
        <v>0.9514</v>
      </c>
      <c r="H52" s="7">
        <f t="shared" si="8"/>
        <v>0.000739046988041836</v>
      </c>
      <c r="I52" s="5">
        <f t="shared" si="9"/>
        <v>0.9506609530119582</v>
      </c>
      <c r="J52" s="6">
        <v>0.9512</v>
      </c>
      <c r="K52" s="26">
        <f t="shared" si="10"/>
        <v>0.000539046988041858</v>
      </c>
    </row>
    <row r="53" spans="1:11" ht="12.75">
      <c r="A53" s="25">
        <v>606.4</v>
      </c>
      <c r="B53" s="4">
        <f t="shared" si="4"/>
        <v>37.9</v>
      </c>
      <c r="C53" s="5">
        <f t="shared" si="5"/>
        <v>0.8838710366863654</v>
      </c>
      <c r="D53" s="8">
        <v>0.8846</v>
      </c>
      <c r="E53" s="7">
        <f t="shared" si="6"/>
        <v>0.0007289633136347007</v>
      </c>
      <c r="F53" s="5">
        <f t="shared" si="7"/>
        <v>0.8838710366863654</v>
      </c>
      <c r="G53" s="12">
        <v>0.8849</v>
      </c>
      <c r="H53" s="7">
        <f t="shared" si="8"/>
        <v>0.0010289633136346676</v>
      </c>
      <c r="I53" s="5">
        <f t="shared" si="9"/>
        <v>0.8838710366863654</v>
      </c>
      <c r="J53" s="6">
        <v>0.8844</v>
      </c>
      <c r="K53" s="26">
        <f t="shared" si="10"/>
        <v>0.0005289633136346117</v>
      </c>
    </row>
    <row r="54" spans="1:11" ht="12.75">
      <c r="A54" s="25">
        <v>506.4</v>
      </c>
      <c r="B54" s="4">
        <f t="shared" si="4"/>
        <v>31.65</v>
      </c>
      <c r="C54" s="5">
        <f t="shared" si="5"/>
        <v>0.8170811203607725</v>
      </c>
      <c r="D54" s="6">
        <v>0.8171</v>
      </c>
      <c r="E54" s="7">
        <f t="shared" si="6"/>
        <v>1.8879639227531442E-05</v>
      </c>
      <c r="F54" s="5">
        <f t="shared" si="7"/>
        <v>0.8170811203607725</v>
      </c>
      <c r="G54" s="13">
        <v>0.8179</v>
      </c>
      <c r="H54" s="7">
        <f t="shared" si="8"/>
        <v>0.0008188796392274433</v>
      </c>
      <c r="I54" s="5">
        <f t="shared" si="9"/>
        <v>0.8170811203607725</v>
      </c>
      <c r="J54" s="6">
        <v>0.8177</v>
      </c>
      <c r="K54" s="26">
        <f t="shared" si="10"/>
        <v>0.0006188796392274654</v>
      </c>
    </row>
    <row r="55" spans="1:11" ht="12.75">
      <c r="A55" s="25">
        <v>406.4</v>
      </c>
      <c r="B55" s="4">
        <f t="shared" si="4"/>
        <v>25.4</v>
      </c>
      <c r="C55" s="5">
        <f t="shared" si="5"/>
        <v>0.7502912040351797</v>
      </c>
      <c r="D55" s="6">
        <v>0.7501</v>
      </c>
      <c r="E55" s="7">
        <f t="shared" si="6"/>
        <v>-0.00019120403517969287</v>
      </c>
      <c r="F55" s="5">
        <f t="shared" si="7"/>
        <v>0.7502912040351797</v>
      </c>
      <c r="G55" s="12">
        <v>0.7509</v>
      </c>
      <c r="H55" s="7">
        <f t="shared" si="8"/>
        <v>0.00060879596482033</v>
      </c>
      <c r="I55" s="5">
        <f t="shared" si="9"/>
        <v>0.7502912040351797</v>
      </c>
      <c r="J55" s="8">
        <v>0.7512</v>
      </c>
      <c r="K55" s="26">
        <f t="shared" si="10"/>
        <v>0.000908795964820297</v>
      </c>
    </row>
    <row r="56" spans="1:11" ht="12.75">
      <c r="A56" s="25">
        <v>306.4</v>
      </c>
      <c r="B56" s="4">
        <f t="shared" si="4"/>
        <v>19.15</v>
      </c>
      <c r="C56" s="5">
        <f t="shared" si="5"/>
        <v>0.6835012877095867</v>
      </c>
      <c r="D56" s="6">
        <v>0.6832</v>
      </c>
      <c r="E56" s="7">
        <f t="shared" si="6"/>
        <v>-0.00030128770958670614</v>
      </c>
      <c r="F56" s="5">
        <f t="shared" si="7"/>
        <v>0.6835012877095867</v>
      </c>
      <c r="G56" s="12">
        <v>0.6839</v>
      </c>
      <c r="H56" s="7">
        <f t="shared" si="8"/>
        <v>0.00039871229041321676</v>
      </c>
      <c r="I56" s="5">
        <f t="shared" si="9"/>
        <v>0.6835012877095867</v>
      </c>
      <c r="J56" s="6">
        <v>0.6842</v>
      </c>
      <c r="K56" s="26">
        <f t="shared" si="10"/>
        <v>0.0006987122904132947</v>
      </c>
    </row>
    <row r="57" spans="1:11" ht="12.75">
      <c r="A57" s="25">
        <v>206.4</v>
      </c>
      <c r="B57" s="4">
        <f t="shared" si="4"/>
        <v>12.9</v>
      </c>
      <c r="C57" s="5">
        <f t="shared" si="5"/>
        <v>0.6167113713839939</v>
      </c>
      <c r="D57" s="6">
        <v>0.6169</v>
      </c>
      <c r="E57" s="7">
        <f t="shared" si="6"/>
        <v>0.00018862861600610348</v>
      </c>
      <c r="F57" s="5">
        <f t="shared" si="7"/>
        <v>0.6167113713839939</v>
      </c>
      <c r="G57" s="12">
        <v>0.6176</v>
      </c>
      <c r="H57" s="7">
        <f t="shared" si="8"/>
        <v>0.0008886286160061374</v>
      </c>
      <c r="I57" s="5">
        <f t="shared" si="9"/>
        <v>0.6167113713839939</v>
      </c>
      <c r="J57" s="6">
        <v>0.6179</v>
      </c>
      <c r="K57" s="26">
        <f t="shared" si="10"/>
        <v>0.0011886286160061044</v>
      </c>
    </row>
    <row r="58" spans="1:11" ht="12.75">
      <c r="A58" s="25">
        <v>166.4</v>
      </c>
      <c r="B58" s="4">
        <f t="shared" si="4"/>
        <v>10.4</v>
      </c>
      <c r="C58" s="5">
        <f t="shared" si="5"/>
        <v>0.5899954048537568</v>
      </c>
      <c r="D58" s="6">
        <v>0.5902</v>
      </c>
      <c r="E58" s="7">
        <f t="shared" si="6"/>
        <v>0.00020459514624315833</v>
      </c>
      <c r="F58" s="5">
        <f t="shared" si="7"/>
        <v>0.5899954048537568</v>
      </c>
      <c r="G58" s="12">
        <v>0.5908</v>
      </c>
      <c r="H58" s="7">
        <f t="shared" si="8"/>
        <v>0.0008045951462432033</v>
      </c>
      <c r="I58" s="5">
        <f t="shared" si="9"/>
        <v>0.5899954048537568</v>
      </c>
      <c r="J58" s="6">
        <v>0.5912</v>
      </c>
      <c r="K58" s="26">
        <f t="shared" si="10"/>
        <v>0.0012045951462431592</v>
      </c>
    </row>
    <row r="59" spans="1:11" ht="12.75">
      <c r="A59" s="25">
        <v>126.4</v>
      </c>
      <c r="B59" s="4">
        <f t="shared" si="4"/>
        <v>7.9</v>
      </c>
      <c r="C59" s="5">
        <f t="shared" si="5"/>
        <v>0.5632794383235197</v>
      </c>
      <c r="D59" s="6">
        <v>0.5636</v>
      </c>
      <c r="E59" s="7">
        <f t="shared" si="6"/>
        <v>0.0003205616764803132</v>
      </c>
      <c r="F59" s="5">
        <f t="shared" si="7"/>
        <v>0.5632794383235197</v>
      </c>
      <c r="G59" s="12">
        <v>0.5642</v>
      </c>
      <c r="H59" s="7">
        <f t="shared" si="8"/>
        <v>0.0009205616764803581</v>
      </c>
      <c r="I59" s="5">
        <f t="shared" si="9"/>
        <v>0.5632794383235197</v>
      </c>
      <c r="J59" s="6">
        <v>0.5645</v>
      </c>
      <c r="K59" s="26">
        <f t="shared" si="10"/>
        <v>0.001220561676480325</v>
      </c>
    </row>
    <row r="60" spans="1:11" ht="12.75">
      <c r="A60" s="25">
        <v>86.4</v>
      </c>
      <c r="B60" s="4">
        <f t="shared" si="4"/>
        <v>5.4</v>
      </c>
      <c r="C60" s="5">
        <f t="shared" si="5"/>
        <v>0.5365634717932826</v>
      </c>
      <c r="D60" s="6">
        <v>0.537</v>
      </c>
      <c r="E60" s="7">
        <f t="shared" si="6"/>
        <v>0.00043652820671746806</v>
      </c>
      <c r="F60" s="5">
        <f t="shared" si="7"/>
        <v>0.5365634717932826</v>
      </c>
      <c r="G60" s="12">
        <v>0.5376</v>
      </c>
      <c r="H60" s="7">
        <f t="shared" si="8"/>
        <v>0.001036528206717402</v>
      </c>
      <c r="I60" s="5">
        <f t="shared" si="9"/>
        <v>0.5365634717932826</v>
      </c>
      <c r="J60" s="6">
        <v>0.5379</v>
      </c>
      <c r="K60" s="26">
        <f t="shared" si="10"/>
        <v>0.00133652820671748</v>
      </c>
    </row>
    <row r="61" spans="1:11" ht="12.75">
      <c r="A61" s="25">
        <v>66.4</v>
      </c>
      <c r="B61" s="4">
        <f t="shared" si="4"/>
        <v>4.15</v>
      </c>
      <c r="C61" s="5">
        <f t="shared" si="5"/>
        <v>0.523205488528164</v>
      </c>
      <c r="D61" s="6">
        <v>0.5238</v>
      </c>
      <c r="E61" s="7">
        <f t="shared" si="6"/>
        <v>0.00059451147183609</v>
      </c>
      <c r="F61" s="5">
        <f t="shared" si="7"/>
        <v>0.523205488528164</v>
      </c>
      <c r="G61" s="12">
        <v>0.5243</v>
      </c>
      <c r="H61" s="7">
        <f t="shared" si="8"/>
        <v>0.001094511471836035</v>
      </c>
      <c r="I61" s="5">
        <f t="shared" si="9"/>
        <v>0.523205488528164</v>
      </c>
      <c r="J61" s="6">
        <v>0.5246</v>
      </c>
      <c r="K61" s="26">
        <f t="shared" si="10"/>
        <v>0.0013945114718360019</v>
      </c>
    </row>
    <row r="62" spans="1:11" ht="12.75">
      <c r="A62" s="25">
        <v>46.4</v>
      </c>
      <c r="B62" s="4">
        <f t="shared" si="4"/>
        <v>2.9</v>
      </c>
      <c r="C62" s="5">
        <f t="shared" si="5"/>
        <v>0.5098475052630455</v>
      </c>
      <c r="D62" s="6">
        <v>0.5103</v>
      </c>
      <c r="E62" s="7">
        <f t="shared" si="6"/>
        <v>0.0004524947369545229</v>
      </c>
      <c r="F62" s="5">
        <f t="shared" si="7"/>
        <v>0.5098475052630455</v>
      </c>
      <c r="G62" s="12">
        <v>0.5109</v>
      </c>
      <c r="H62" s="7">
        <f t="shared" si="8"/>
        <v>0.0010524947369545679</v>
      </c>
      <c r="I62" s="5">
        <f t="shared" si="9"/>
        <v>0.5098475052630455</v>
      </c>
      <c r="J62" s="6">
        <v>0.5113</v>
      </c>
      <c r="K62" s="26">
        <f t="shared" si="10"/>
        <v>0.0014524947369545238</v>
      </c>
    </row>
    <row r="63" spans="1:11" ht="12.75">
      <c r="A63" s="25">
        <v>36.4</v>
      </c>
      <c r="B63" s="4">
        <f t="shared" si="4"/>
        <v>2.275</v>
      </c>
      <c r="C63" s="5">
        <f t="shared" si="5"/>
        <v>0.5031685136304861</v>
      </c>
      <c r="D63" s="6">
        <v>0.5038</v>
      </c>
      <c r="E63" s="7">
        <f t="shared" si="6"/>
        <v>0.0006314863695139339</v>
      </c>
      <c r="F63" s="5">
        <f t="shared" si="7"/>
        <v>0.5031685136304861</v>
      </c>
      <c r="G63" s="12">
        <v>0.5043</v>
      </c>
      <c r="H63" s="7">
        <f t="shared" si="8"/>
        <v>0.0011314863695138788</v>
      </c>
      <c r="I63" s="5">
        <f t="shared" si="9"/>
        <v>0.5031685136304861</v>
      </c>
      <c r="J63" s="6">
        <v>0.5046</v>
      </c>
      <c r="K63" s="26">
        <f t="shared" si="10"/>
        <v>0.0014314863695139568</v>
      </c>
    </row>
    <row r="64" spans="1:11" ht="12.75">
      <c r="A64" s="25">
        <v>26.4</v>
      </c>
      <c r="B64" s="4">
        <f t="shared" si="4"/>
        <v>1.65</v>
      </c>
      <c r="C64" s="5">
        <f t="shared" si="5"/>
        <v>0.49648952199792684</v>
      </c>
      <c r="D64" s="6">
        <v>0.497</v>
      </c>
      <c r="E64" s="7">
        <f t="shared" si="6"/>
        <v>0.0005104780020731559</v>
      </c>
      <c r="F64" s="5">
        <f t="shared" si="7"/>
        <v>0.49648952199792684</v>
      </c>
      <c r="G64" s="12">
        <v>0.4975</v>
      </c>
      <c r="H64" s="7">
        <f t="shared" si="8"/>
        <v>0.0010104780020731563</v>
      </c>
      <c r="I64" s="5">
        <f t="shared" si="9"/>
        <v>0.49648952199792684</v>
      </c>
      <c r="J64" s="8">
        <v>0.498</v>
      </c>
      <c r="K64" s="107">
        <f t="shared" si="10"/>
        <v>0.0015104780020731567</v>
      </c>
    </row>
    <row r="65" spans="1:11" ht="12.75">
      <c r="A65" s="25">
        <v>16.4</v>
      </c>
      <c r="B65" s="4">
        <f t="shared" si="4"/>
        <v>1.025</v>
      </c>
      <c r="C65" s="5">
        <f t="shared" si="5"/>
        <v>0.4898105303653676</v>
      </c>
      <c r="D65" s="6">
        <v>0.4903</v>
      </c>
      <c r="E65" s="7">
        <f t="shared" si="6"/>
        <v>0.0004894696346324223</v>
      </c>
      <c r="F65" s="5">
        <f t="shared" si="7"/>
        <v>0.4898105303653676</v>
      </c>
      <c r="G65" s="12">
        <v>0.4908</v>
      </c>
      <c r="H65" s="7">
        <f t="shared" si="8"/>
        <v>0.0009894696346324228</v>
      </c>
      <c r="I65" s="5">
        <f t="shared" si="9"/>
        <v>0.4898105303653676</v>
      </c>
      <c r="J65" s="6">
        <v>0.4912</v>
      </c>
      <c r="K65" s="26">
        <f t="shared" si="10"/>
        <v>0.0013894696346324342</v>
      </c>
    </row>
    <row r="66" spans="1:11" ht="13.5" thickBot="1">
      <c r="A66" s="28">
        <v>0</v>
      </c>
      <c r="B66" s="29">
        <f>A66/16</f>
        <v>0</v>
      </c>
      <c r="C66" s="5">
        <f t="shared" si="5"/>
        <v>0.4788569840879704</v>
      </c>
      <c r="D66" s="30">
        <v>0.4794</v>
      </c>
      <c r="E66" s="31">
        <f t="shared" si="6"/>
        <v>0.0005430159120295985</v>
      </c>
      <c r="F66" s="5">
        <f t="shared" si="7"/>
        <v>0.4788569840879704</v>
      </c>
      <c r="G66" s="32">
        <v>0.4796</v>
      </c>
      <c r="H66" s="31">
        <f t="shared" si="8"/>
        <v>0.000743015912029632</v>
      </c>
      <c r="I66" s="5">
        <f t="shared" si="9"/>
        <v>0.4788569840879704</v>
      </c>
      <c r="J66" s="30">
        <v>0.4802</v>
      </c>
      <c r="K66" s="33">
        <f t="shared" si="10"/>
        <v>0.0013430159120296215</v>
      </c>
    </row>
    <row r="67" ht="12.75">
      <c r="D67" s="2"/>
    </row>
    <row r="68" spans="1:3" ht="12.75">
      <c r="A68" t="s">
        <v>19</v>
      </c>
      <c r="C68" s="1">
        <f>SQRT((E43^2+H50^2+K43^2))/3</f>
        <v>0.0011825015598414456</v>
      </c>
    </row>
    <row r="69" spans="1:3" ht="12.75">
      <c r="A69" s="80" t="s">
        <v>20</v>
      </c>
      <c r="B69" s="80"/>
      <c r="C69" s="81">
        <f>(C68/(F23-F6))*100</f>
        <v>0.17552346145783668</v>
      </c>
    </row>
    <row r="70" spans="1:3" ht="12.75">
      <c r="A70" s="80"/>
      <c r="B70" s="80"/>
      <c r="C70" s="81"/>
    </row>
    <row r="72" ht="13.5" thickBot="1"/>
    <row r="73" spans="1:8" ht="12.75">
      <c r="A73" s="18" t="s">
        <v>0</v>
      </c>
      <c r="B73" s="19"/>
      <c r="C73" s="20" t="s">
        <v>13</v>
      </c>
      <c r="D73" s="21" t="s">
        <v>14</v>
      </c>
      <c r="E73" s="19" t="s">
        <v>18</v>
      </c>
      <c r="F73" s="20" t="s">
        <v>23</v>
      </c>
      <c r="G73" s="21" t="s">
        <v>24</v>
      </c>
      <c r="H73" s="22"/>
    </row>
    <row r="74" spans="1:8" ht="12.75">
      <c r="A74" s="23" t="s">
        <v>1</v>
      </c>
      <c r="B74" s="16" t="s">
        <v>3</v>
      </c>
      <c r="C74" s="15" t="s">
        <v>10</v>
      </c>
      <c r="D74" s="17" t="s">
        <v>10</v>
      </c>
      <c r="E74" s="16" t="s">
        <v>10</v>
      </c>
      <c r="F74" s="15" t="s">
        <v>21</v>
      </c>
      <c r="G74" s="17" t="s">
        <v>22</v>
      </c>
      <c r="H74" s="24"/>
    </row>
    <row r="75" spans="1:8" ht="12.75">
      <c r="A75" s="25">
        <v>0</v>
      </c>
      <c r="B75" s="4">
        <f>A75/16</f>
        <v>0</v>
      </c>
      <c r="C75" s="37">
        <v>0.4782</v>
      </c>
      <c r="D75" s="45">
        <v>0.4791</v>
      </c>
      <c r="E75" s="39">
        <v>0.4789</v>
      </c>
      <c r="F75" s="73">
        <f>(C75+D75+E75)/3</f>
        <v>0.4787333333333333</v>
      </c>
      <c r="G75" s="74">
        <f>SQRT((0.5*((C75-F75)^2+(D75-F75)^2+(E75-F75)^2)))</f>
        <v>0.0004725815626252616</v>
      </c>
      <c r="H75" s="75"/>
    </row>
    <row r="76" spans="1:8" ht="12.75">
      <c r="A76" s="25">
        <v>16.4</v>
      </c>
      <c r="B76" s="4">
        <f aca="true" t="shared" si="11" ref="B76:B108">A76/16</f>
        <v>1.025</v>
      </c>
      <c r="C76" s="37">
        <v>0.4891</v>
      </c>
      <c r="D76" s="45">
        <v>0.4901</v>
      </c>
      <c r="E76" s="39">
        <v>0.4898</v>
      </c>
      <c r="F76" s="73">
        <f aca="true" t="shared" si="12" ref="F76:F109">(C76+D76+E76)/3</f>
        <v>0.48966666666666664</v>
      </c>
      <c r="G76" s="74">
        <f aca="true" t="shared" si="13" ref="G76:G109">SQRT((0.5*((C76-F76)^2+(D76-F76)^2+(E76-F76)^2)))</f>
        <v>0.0005131601439446932</v>
      </c>
      <c r="H76" s="75"/>
    </row>
    <row r="77" spans="1:8" ht="12.75">
      <c r="A77" s="25">
        <v>26.4</v>
      </c>
      <c r="B77" s="4">
        <f t="shared" si="11"/>
        <v>1.65</v>
      </c>
      <c r="C77" s="37">
        <v>0.4957</v>
      </c>
      <c r="D77" s="45">
        <v>0.4966</v>
      </c>
      <c r="E77" s="39">
        <v>0.4966</v>
      </c>
      <c r="F77" s="73">
        <f t="shared" si="12"/>
        <v>0.49629999999999996</v>
      </c>
      <c r="G77" s="74">
        <f t="shared" si="13"/>
        <v>0.0005196152422706701</v>
      </c>
      <c r="H77" s="75"/>
    </row>
    <row r="78" spans="1:8" ht="12.75">
      <c r="A78" s="25">
        <v>36.4</v>
      </c>
      <c r="B78" s="4">
        <f t="shared" si="11"/>
        <v>2.275</v>
      </c>
      <c r="C78" s="37">
        <v>0.5023</v>
      </c>
      <c r="D78" s="45">
        <v>0.5032</v>
      </c>
      <c r="E78" s="39">
        <v>0.5034</v>
      </c>
      <c r="F78" s="73">
        <f t="shared" si="12"/>
        <v>0.5029666666666667</v>
      </c>
      <c r="G78" s="74">
        <f t="shared" si="13"/>
        <v>0.0005859465277082301</v>
      </c>
      <c r="H78" s="75"/>
    </row>
    <row r="79" spans="1:8" ht="12.75">
      <c r="A79" s="25">
        <v>46.4</v>
      </c>
      <c r="B79" s="4">
        <f t="shared" si="11"/>
        <v>2.9</v>
      </c>
      <c r="C79" s="37">
        <v>0.5088</v>
      </c>
      <c r="D79" s="45">
        <v>0.5097</v>
      </c>
      <c r="E79" s="39">
        <v>0.5095</v>
      </c>
      <c r="F79" s="73">
        <f t="shared" si="12"/>
        <v>0.5093333333333333</v>
      </c>
      <c r="G79" s="74">
        <f t="shared" si="13"/>
        <v>0.00047258156262525186</v>
      </c>
      <c r="H79" s="75"/>
    </row>
    <row r="80" spans="1:8" ht="12.75">
      <c r="A80" s="25">
        <v>66.4</v>
      </c>
      <c r="B80" s="4">
        <f t="shared" si="11"/>
        <v>4.15</v>
      </c>
      <c r="C80" s="37">
        <v>0.5221</v>
      </c>
      <c r="D80" s="45">
        <v>0.5228</v>
      </c>
      <c r="E80" s="39">
        <v>0.5225</v>
      </c>
      <c r="F80" s="73">
        <f t="shared" si="12"/>
        <v>0.5224666666666667</v>
      </c>
      <c r="G80" s="74">
        <f t="shared" si="13"/>
        <v>0.00035118845842843866</v>
      </c>
      <c r="H80" s="75"/>
    </row>
    <row r="81" spans="1:8" ht="12.75">
      <c r="A81" s="25">
        <v>86.4</v>
      </c>
      <c r="B81" s="4">
        <f t="shared" si="11"/>
        <v>5.4</v>
      </c>
      <c r="C81" s="37">
        <v>0.5353</v>
      </c>
      <c r="D81" s="45">
        <v>0.536</v>
      </c>
      <c r="E81" s="39">
        <v>0.5357</v>
      </c>
      <c r="F81" s="73">
        <f t="shared" si="12"/>
        <v>0.5356666666666666</v>
      </c>
      <c r="G81" s="74">
        <f t="shared" si="13"/>
        <v>0.00035118845842843866</v>
      </c>
      <c r="H81" s="75"/>
    </row>
    <row r="82" spans="1:8" ht="12.75">
      <c r="A82" s="25">
        <v>126.4</v>
      </c>
      <c r="B82" s="4">
        <f t="shared" si="11"/>
        <v>7.9</v>
      </c>
      <c r="C82" s="37">
        <v>0.5618</v>
      </c>
      <c r="D82" s="45">
        <v>0.5624</v>
      </c>
      <c r="E82" s="39">
        <v>0.562</v>
      </c>
      <c r="F82" s="73">
        <f t="shared" si="12"/>
        <v>0.5620666666666667</v>
      </c>
      <c r="G82" s="74">
        <f t="shared" si="13"/>
        <v>0.0003055050463304041</v>
      </c>
      <c r="H82" s="75"/>
    </row>
    <row r="83" spans="1:8" ht="12.75">
      <c r="A83" s="25">
        <v>166.4</v>
      </c>
      <c r="B83" s="4">
        <f t="shared" si="11"/>
        <v>10.4</v>
      </c>
      <c r="C83" s="37">
        <v>0.5883</v>
      </c>
      <c r="D83" s="45">
        <v>0.589</v>
      </c>
      <c r="E83" s="39">
        <v>0.5889</v>
      </c>
      <c r="F83" s="73">
        <f t="shared" si="12"/>
        <v>0.5887333333333333</v>
      </c>
      <c r="G83" s="74">
        <f t="shared" si="13"/>
        <v>0.0003785938897199766</v>
      </c>
      <c r="H83" s="75"/>
    </row>
    <row r="84" spans="1:8" ht="12.75">
      <c r="A84" s="25">
        <v>206.4</v>
      </c>
      <c r="B84" s="4">
        <f t="shared" si="11"/>
        <v>12.9</v>
      </c>
      <c r="C84" s="37">
        <v>0.6148</v>
      </c>
      <c r="D84" s="45">
        <v>0.6159</v>
      </c>
      <c r="E84" s="39">
        <v>0.6152</v>
      </c>
      <c r="F84" s="73">
        <f t="shared" si="12"/>
        <v>0.6153000000000001</v>
      </c>
      <c r="G84" s="74">
        <f t="shared" si="13"/>
        <v>0.0005567764362830006</v>
      </c>
      <c r="H84" s="75"/>
    </row>
    <row r="85" spans="1:8" ht="12.75">
      <c r="A85" s="25">
        <v>306.4</v>
      </c>
      <c r="B85" s="4">
        <f t="shared" si="11"/>
        <v>19.15</v>
      </c>
      <c r="C85" s="37">
        <v>0.6815</v>
      </c>
      <c r="D85" s="45">
        <v>0.6822</v>
      </c>
      <c r="E85" s="39">
        <v>0.6819</v>
      </c>
      <c r="F85" s="73">
        <f t="shared" si="12"/>
        <v>0.6818666666666667</v>
      </c>
      <c r="G85" s="74">
        <f t="shared" si="13"/>
        <v>0.00035118845842843866</v>
      </c>
      <c r="H85" s="75"/>
    </row>
    <row r="86" spans="1:8" ht="12.75">
      <c r="A86" s="25">
        <v>406.4</v>
      </c>
      <c r="B86" s="4">
        <f t="shared" si="11"/>
        <v>25.4</v>
      </c>
      <c r="C86" s="37">
        <v>0.7482</v>
      </c>
      <c r="D86" s="45">
        <v>0.7491</v>
      </c>
      <c r="E86" s="43">
        <v>0.7482</v>
      </c>
      <c r="F86" s="73">
        <f t="shared" si="12"/>
        <v>0.7484999999999999</v>
      </c>
      <c r="G86" s="74">
        <f t="shared" si="13"/>
        <v>0.0005196152422706701</v>
      </c>
      <c r="H86" s="75"/>
    </row>
    <row r="87" spans="1:8" ht="12.75">
      <c r="A87" s="25">
        <v>506.4</v>
      </c>
      <c r="B87" s="4">
        <f t="shared" si="11"/>
        <v>31.65</v>
      </c>
      <c r="C87" s="37">
        <v>0.8153</v>
      </c>
      <c r="D87" s="71">
        <v>0.8155</v>
      </c>
      <c r="E87" s="39">
        <v>0.8157</v>
      </c>
      <c r="F87" s="73">
        <f t="shared" si="12"/>
        <v>0.8155</v>
      </c>
      <c r="G87" s="74">
        <f t="shared" si="13"/>
        <v>0.00019999999999997797</v>
      </c>
      <c r="H87" s="75"/>
    </row>
    <row r="88" spans="1:8" ht="12.75">
      <c r="A88" s="25">
        <v>606.4</v>
      </c>
      <c r="B88" s="4">
        <f t="shared" si="11"/>
        <v>37.9</v>
      </c>
      <c r="C88" s="72">
        <v>0.882</v>
      </c>
      <c r="D88" s="45">
        <v>0.8832</v>
      </c>
      <c r="E88" s="39">
        <v>0.8826</v>
      </c>
      <c r="F88" s="73">
        <f t="shared" si="12"/>
        <v>0.8826</v>
      </c>
      <c r="G88" s="74">
        <f t="shared" si="13"/>
        <v>0.0005999999999999894</v>
      </c>
      <c r="H88" s="75"/>
    </row>
    <row r="89" spans="1:8" ht="12.75">
      <c r="A89" s="25">
        <v>706.4</v>
      </c>
      <c r="B89" s="4">
        <f t="shared" si="11"/>
        <v>44.15</v>
      </c>
      <c r="C89" s="37">
        <v>0.9489</v>
      </c>
      <c r="D89" s="45">
        <v>0.9504</v>
      </c>
      <c r="E89" s="39">
        <v>0.949</v>
      </c>
      <c r="F89" s="73">
        <f t="shared" si="12"/>
        <v>0.9494333333333334</v>
      </c>
      <c r="G89" s="74">
        <f t="shared" si="13"/>
        <v>0.0008386497083606439</v>
      </c>
      <c r="H89" s="75"/>
    </row>
    <row r="90" spans="1:8" ht="12.75">
      <c r="A90" s="25">
        <v>806.4</v>
      </c>
      <c r="B90" s="4">
        <f t="shared" si="11"/>
        <v>50.4</v>
      </c>
      <c r="C90" s="37">
        <v>1.0164</v>
      </c>
      <c r="D90" s="45">
        <v>1.017</v>
      </c>
      <c r="E90" s="39">
        <v>1.0161</v>
      </c>
      <c r="F90" s="73">
        <f t="shared" si="12"/>
        <v>1.0165</v>
      </c>
      <c r="G90" s="74">
        <f t="shared" si="13"/>
        <v>0.0004582575694955335</v>
      </c>
      <c r="H90" s="75"/>
    </row>
    <row r="91" spans="1:8" ht="12.75">
      <c r="A91" s="25">
        <v>906.4</v>
      </c>
      <c r="B91" s="4">
        <f t="shared" si="11"/>
        <v>56.65</v>
      </c>
      <c r="C91" s="37">
        <v>1.0841</v>
      </c>
      <c r="D91" s="45">
        <v>1.0857</v>
      </c>
      <c r="E91" s="39">
        <v>1.0843</v>
      </c>
      <c r="F91" s="73">
        <f t="shared" si="12"/>
        <v>1.0847</v>
      </c>
      <c r="G91" s="79">
        <f t="shared" si="13"/>
        <v>0.0008717797887081661</v>
      </c>
      <c r="H91" s="75"/>
    </row>
    <row r="92" spans="1:8" ht="12.75">
      <c r="A92" s="25">
        <v>1006.4</v>
      </c>
      <c r="B92" s="4">
        <f t="shared" si="11"/>
        <v>62.9</v>
      </c>
      <c r="C92" s="37">
        <v>1.1517</v>
      </c>
      <c r="D92" s="45">
        <v>1.1528</v>
      </c>
      <c r="E92" s="39">
        <v>1.1513</v>
      </c>
      <c r="F92" s="73">
        <f t="shared" si="12"/>
        <v>1.1519333333333333</v>
      </c>
      <c r="G92" s="74">
        <f t="shared" si="13"/>
        <v>0.0007767453465154413</v>
      </c>
      <c r="H92" s="75"/>
    </row>
    <row r="93" spans="1:8" ht="12.75">
      <c r="A93" s="25">
        <v>906.4</v>
      </c>
      <c r="B93" s="4">
        <f t="shared" si="11"/>
        <v>56.65</v>
      </c>
      <c r="C93" s="37">
        <v>1.0853</v>
      </c>
      <c r="D93" s="71">
        <v>1.0862</v>
      </c>
      <c r="E93" s="39">
        <v>1.0848</v>
      </c>
      <c r="F93" s="73">
        <f t="shared" si="12"/>
        <v>1.0854333333333333</v>
      </c>
      <c r="G93" s="74">
        <f t="shared" si="13"/>
        <v>0.0007094598884598006</v>
      </c>
      <c r="H93" s="75"/>
    </row>
    <row r="94" spans="1:8" ht="12.75">
      <c r="A94" s="25">
        <v>806.4</v>
      </c>
      <c r="B94" s="4">
        <f t="shared" si="11"/>
        <v>50.4</v>
      </c>
      <c r="C94" s="72">
        <v>1.0182</v>
      </c>
      <c r="D94" s="45">
        <v>1.0192</v>
      </c>
      <c r="E94" s="39">
        <v>1.0178</v>
      </c>
      <c r="F94" s="73">
        <f t="shared" si="12"/>
        <v>1.0184</v>
      </c>
      <c r="G94" s="74">
        <f t="shared" si="13"/>
        <v>0.0007211102550928417</v>
      </c>
      <c r="H94" s="75"/>
    </row>
    <row r="95" spans="1:8" ht="12.75">
      <c r="A95" s="25">
        <v>706.4</v>
      </c>
      <c r="B95" s="4">
        <f t="shared" si="11"/>
        <v>44.15</v>
      </c>
      <c r="C95" s="37">
        <v>0.9511</v>
      </c>
      <c r="D95" s="45">
        <v>0.9514</v>
      </c>
      <c r="E95" s="39">
        <v>0.9512</v>
      </c>
      <c r="F95" s="73">
        <f t="shared" si="12"/>
        <v>0.9512333333333333</v>
      </c>
      <c r="G95" s="74">
        <f t="shared" si="13"/>
        <v>0.00015275252316522631</v>
      </c>
      <c r="H95" s="75"/>
    </row>
    <row r="96" spans="1:8" ht="12.75">
      <c r="A96" s="25">
        <v>606.4</v>
      </c>
      <c r="B96" s="4">
        <f t="shared" si="11"/>
        <v>37.9</v>
      </c>
      <c r="C96" s="72">
        <v>0.8846</v>
      </c>
      <c r="D96" s="45">
        <v>0.8849</v>
      </c>
      <c r="E96" s="39">
        <v>0.8844</v>
      </c>
      <c r="F96" s="73">
        <f t="shared" si="12"/>
        <v>0.8846333333333334</v>
      </c>
      <c r="G96" s="74">
        <f t="shared" si="13"/>
        <v>0.0002516611478423821</v>
      </c>
      <c r="H96" s="75"/>
    </row>
    <row r="97" spans="1:8" ht="12.75">
      <c r="A97" s="25">
        <v>506.4</v>
      </c>
      <c r="B97" s="4">
        <f t="shared" si="11"/>
        <v>31.65</v>
      </c>
      <c r="C97" s="37">
        <v>0.8171</v>
      </c>
      <c r="D97" s="71">
        <v>0.8179</v>
      </c>
      <c r="E97" s="39">
        <v>0.8177</v>
      </c>
      <c r="F97" s="73">
        <f t="shared" si="12"/>
        <v>0.8175666666666667</v>
      </c>
      <c r="G97" s="74">
        <f t="shared" si="13"/>
        <v>0.0004163331998931807</v>
      </c>
      <c r="H97" s="75"/>
    </row>
    <row r="98" spans="1:8" ht="12.75">
      <c r="A98" s="25">
        <v>406.4</v>
      </c>
      <c r="B98" s="4">
        <f t="shared" si="11"/>
        <v>25.4</v>
      </c>
      <c r="C98" s="37">
        <v>0.7501</v>
      </c>
      <c r="D98" s="45">
        <v>0.7509</v>
      </c>
      <c r="E98" s="43">
        <v>0.7512</v>
      </c>
      <c r="F98" s="73">
        <f t="shared" si="12"/>
        <v>0.7507333333333333</v>
      </c>
      <c r="G98" s="74">
        <f t="shared" si="13"/>
        <v>0.000568624070307732</v>
      </c>
      <c r="H98" s="75"/>
    </row>
    <row r="99" spans="1:8" ht="12.75">
      <c r="A99" s="25">
        <v>306.4</v>
      </c>
      <c r="B99" s="4">
        <f t="shared" si="11"/>
        <v>19.15</v>
      </c>
      <c r="C99" s="37">
        <v>0.6832</v>
      </c>
      <c r="D99" s="45">
        <v>0.6839</v>
      </c>
      <c r="E99" s="39">
        <v>0.6842</v>
      </c>
      <c r="F99" s="73">
        <f t="shared" si="12"/>
        <v>0.6837666666666666</v>
      </c>
      <c r="G99" s="74">
        <f t="shared" si="13"/>
        <v>0.0005131601439446788</v>
      </c>
      <c r="H99" s="75"/>
    </row>
    <row r="100" spans="1:8" ht="12.75">
      <c r="A100" s="25">
        <v>206.4</v>
      </c>
      <c r="B100" s="4">
        <f t="shared" si="11"/>
        <v>12.9</v>
      </c>
      <c r="C100" s="37">
        <v>0.6169</v>
      </c>
      <c r="D100" s="45">
        <v>0.6176</v>
      </c>
      <c r="E100" s="39">
        <v>0.6179</v>
      </c>
      <c r="F100" s="73">
        <f t="shared" si="12"/>
        <v>0.6174666666666667</v>
      </c>
      <c r="G100" s="74">
        <f t="shared" si="13"/>
        <v>0.0005131601439446932</v>
      </c>
      <c r="H100" s="75"/>
    </row>
    <row r="101" spans="1:8" ht="12.75">
      <c r="A101" s="25">
        <v>166.4</v>
      </c>
      <c r="B101" s="4">
        <f t="shared" si="11"/>
        <v>10.4</v>
      </c>
      <c r="C101" s="37">
        <v>0.5902</v>
      </c>
      <c r="D101" s="45">
        <v>0.5908</v>
      </c>
      <c r="E101" s="39">
        <v>0.5912</v>
      </c>
      <c r="F101" s="73">
        <f t="shared" si="12"/>
        <v>0.5907333333333333</v>
      </c>
      <c r="G101" s="74">
        <f t="shared" si="13"/>
        <v>0.00050332229568472</v>
      </c>
      <c r="H101" s="75"/>
    </row>
    <row r="102" spans="1:8" ht="12.75">
      <c r="A102" s="25">
        <v>126.4</v>
      </c>
      <c r="B102" s="4">
        <f t="shared" si="11"/>
        <v>7.9</v>
      </c>
      <c r="C102" s="37">
        <v>0.5636</v>
      </c>
      <c r="D102" s="45">
        <v>0.5642</v>
      </c>
      <c r="E102" s="39">
        <v>0.5645</v>
      </c>
      <c r="F102" s="73">
        <f t="shared" si="12"/>
        <v>0.5641</v>
      </c>
      <c r="G102" s="74">
        <f t="shared" si="13"/>
        <v>0.0004582575694955941</v>
      </c>
      <c r="H102" s="75"/>
    </row>
    <row r="103" spans="1:8" ht="12.75">
      <c r="A103" s="25">
        <v>86.4</v>
      </c>
      <c r="B103" s="4">
        <f t="shared" si="11"/>
        <v>5.4</v>
      </c>
      <c r="C103" s="37">
        <v>0.537</v>
      </c>
      <c r="D103" s="45">
        <v>0.5376</v>
      </c>
      <c r="E103" s="39">
        <v>0.5379</v>
      </c>
      <c r="F103" s="73">
        <f t="shared" si="12"/>
        <v>0.5375</v>
      </c>
      <c r="G103" s="74">
        <f t="shared" si="13"/>
        <v>0.000458257569495582</v>
      </c>
      <c r="H103" s="75"/>
    </row>
    <row r="104" spans="1:8" ht="12.75">
      <c r="A104" s="25">
        <v>66.4</v>
      </c>
      <c r="B104" s="4">
        <f t="shared" si="11"/>
        <v>4.15</v>
      </c>
      <c r="C104" s="37">
        <v>0.5238</v>
      </c>
      <c r="D104" s="45">
        <v>0.5243</v>
      </c>
      <c r="E104" s="39">
        <v>0.5246</v>
      </c>
      <c r="F104" s="73">
        <f t="shared" si="12"/>
        <v>0.5242333333333333</v>
      </c>
      <c r="G104" s="74">
        <f t="shared" si="13"/>
        <v>0.0004041451884326935</v>
      </c>
      <c r="H104" s="75"/>
    </row>
    <row r="105" spans="1:8" ht="12.75">
      <c r="A105" s="25">
        <v>46.4</v>
      </c>
      <c r="B105" s="4">
        <f t="shared" si="11"/>
        <v>2.9</v>
      </c>
      <c r="C105" s="37">
        <v>0.5103</v>
      </c>
      <c r="D105" s="45">
        <v>0.5109</v>
      </c>
      <c r="E105" s="39">
        <v>0.5113</v>
      </c>
      <c r="F105" s="73">
        <f t="shared" si="12"/>
        <v>0.5108333333333333</v>
      </c>
      <c r="G105" s="74">
        <f t="shared" si="13"/>
        <v>0.00050332229568472</v>
      </c>
      <c r="H105" s="75"/>
    </row>
    <row r="106" spans="1:8" ht="12.75">
      <c r="A106" s="25">
        <v>36.4</v>
      </c>
      <c r="B106" s="4">
        <f t="shared" si="11"/>
        <v>2.275</v>
      </c>
      <c r="C106" s="37">
        <v>0.5038</v>
      </c>
      <c r="D106" s="45">
        <v>0.5043</v>
      </c>
      <c r="E106" s="39">
        <v>0.5046</v>
      </c>
      <c r="F106" s="73">
        <f t="shared" si="12"/>
        <v>0.5042333333333334</v>
      </c>
      <c r="G106" s="74">
        <f t="shared" si="13"/>
        <v>0.00040414518843274387</v>
      </c>
      <c r="H106" s="75"/>
    </row>
    <row r="107" spans="1:8" ht="12.75">
      <c r="A107" s="25">
        <v>26.4</v>
      </c>
      <c r="B107" s="4">
        <f t="shared" si="11"/>
        <v>1.65</v>
      </c>
      <c r="C107" s="37">
        <v>0.497</v>
      </c>
      <c r="D107" s="45">
        <v>0.4975</v>
      </c>
      <c r="E107" s="43">
        <v>0.498</v>
      </c>
      <c r="F107" s="73">
        <f t="shared" si="12"/>
        <v>0.4975</v>
      </c>
      <c r="G107" s="74">
        <f t="shared" si="13"/>
        <v>0.0005000000000000004</v>
      </c>
      <c r="H107" s="75"/>
    </row>
    <row r="108" spans="1:8" ht="12.75">
      <c r="A108" s="25">
        <v>16.4</v>
      </c>
      <c r="B108" s="4">
        <f t="shared" si="11"/>
        <v>1.025</v>
      </c>
      <c r="C108" s="37">
        <v>0.4903</v>
      </c>
      <c r="D108" s="45">
        <v>0.4908</v>
      </c>
      <c r="E108" s="39">
        <v>0.4912</v>
      </c>
      <c r="F108" s="73">
        <f t="shared" si="12"/>
        <v>0.49076666666666674</v>
      </c>
      <c r="G108" s="74">
        <f t="shared" si="13"/>
        <v>0.0004509249752822952</v>
      </c>
      <c r="H108" s="75"/>
    </row>
    <row r="109" spans="1:8" ht="13.5" thickBot="1">
      <c r="A109" s="28">
        <v>0</v>
      </c>
      <c r="B109" s="29">
        <f>A109/16</f>
        <v>0</v>
      </c>
      <c r="C109" s="64">
        <v>0.4794</v>
      </c>
      <c r="D109" s="68">
        <v>0.4796</v>
      </c>
      <c r="E109" s="66">
        <v>0.4802</v>
      </c>
      <c r="F109" s="76">
        <f t="shared" si="12"/>
        <v>0.47973333333333334</v>
      </c>
      <c r="G109" s="77">
        <f t="shared" si="13"/>
        <v>0.00041633319989323403</v>
      </c>
      <c r="H109" s="78"/>
    </row>
    <row r="111" spans="1:3" ht="12.75">
      <c r="A111" s="80" t="s">
        <v>25</v>
      </c>
      <c r="B111" s="80"/>
      <c r="C111" s="81">
        <f>((2*G91)/(F23-F6))*100</f>
        <v>0.25880355906432123</v>
      </c>
    </row>
    <row r="115" spans="1:3" ht="12.75">
      <c r="A115" t="s">
        <v>26</v>
      </c>
      <c r="B115" s="1">
        <f>5/2^12</f>
        <v>0.001220703125</v>
      </c>
      <c r="C115" t="s">
        <v>27</v>
      </c>
    </row>
    <row r="117" spans="1:3" ht="12.75">
      <c r="A117" s="80" t="s">
        <v>28</v>
      </c>
      <c r="B117" s="80"/>
      <c r="C117" s="81">
        <f>(B115/(F23-F6))*100</f>
        <v>0.18119387338578005</v>
      </c>
    </row>
    <row r="121" spans="1:3" ht="20.25">
      <c r="A121" s="82" t="s">
        <v>29</v>
      </c>
      <c r="B121" s="82"/>
      <c r="C121" s="83">
        <f>SQRT(C26^2+C69^2+C111^2+C117^2)</f>
        <v>0.5359996930327644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1">
      <selection activeCell="E1" sqref="E1"/>
    </sheetView>
  </sheetViews>
  <sheetFormatPr defaultColWidth="9.140625" defaultRowHeight="12.75"/>
  <sheetData>
    <row r="1" spans="1:4" ht="12.75">
      <c r="A1" s="18" t="s">
        <v>0</v>
      </c>
      <c r="B1" s="21"/>
      <c r="C1" s="21"/>
      <c r="D1" s="22"/>
    </row>
    <row r="2" spans="1:4" ht="13.5" thickBot="1">
      <c r="A2" s="84" t="s">
        <v>1</v>
      </c>
      <c r="B2" s="85" t="s">
        <v>3</v>
      </c>
      <c r="C2" s="85"/>
      <c r="D2" s="78"/>
    </row>
    <row r="3" spans="1:4" ht="12.75">
      <c r="A3" s="98">
        <v>0</v>
      </c>
      <c r="B3" s="99">
        <f>A3/16</f>
        <v>0</v>
      </c>
      <c r="C3" s="88">
        <v>0.4782</v>
      </c>
      <c r="D3" s="89" t="s">
        <v>13</v>
      </c>
    </row>
    <row r="4" spans="1:4" ht="12.75">
      <c r="A4" s="98">
        <v>16.4</v>
      </c>
      <c r="B4" s="99">
        <f aca="true" t="shared" si="0" ref="B4:B36">A4/16</f>
        <v>1.025</v>
      </c>
      <c r="C4" s="88">
        <v>0.4891</v>
      </c>
      <c r="D4" s="89"/>
    </row>
    <row r="5" spans="1:4" ht="12.75">
      <c r="A5" s="98">
        <v>26.4</v>
      </c>
      <c r="B5" s="99">
        <f t="shared" si="0"/>
        <v>1.65</v>
      </c>
      <c r="C5" s="88">
        <v>0.4957</v>
      </c>
      <c r="D5" s="89"/>
    </row>
    <row r="6" spans="1:4" ht="12.75">
      <c r="A6" s="98">
        <v>36.4</v>
      </c>
      <c r="B6" s="99">
        <f t="shared" si="0"/>
        <v>2.275</v>
      </c>
      <c r="C6" s="88">
        <v>0.5023</v>
      </c>
      <c r="D6" s="89"/>
    </row>
    <row r="7" spans="1:4" ht="12.75">
      <c r="A7" s="98">
        <v>46.4</v>
      </c>
      <c r="B7" s="99">
        <f t="shared" si="0"/>
        <v>2.9</v>
      </c>
      <c r="C7" s="88">
        <v>0.5088</v>
      </c>
      <c r="D7" s="89"/>
    </row>
    <row r="8" spans="1:4" ht="12.75">
      <c r="A8" s="98">
        <v>66.4</v>
      </c>
      <c r="B8" s="99">
        <f t="shared" si="0"/>
        <v>4.15</v>
      </c>
      <c r="C8" s="88">
        <v>0.5221</v>
      </c>
      <c r="D8" s="89"/>
    </row>
    <row r="9" spans="1:4" ht="12.75">
      <c r="A9" s="98">
        <v>86.4</v>
      </c>
      <c r="B9" s="99">
        <f t="shared" si="0"/>
        <v>5.4</v>
      </c>
      <c r="C9" s="88">
        <v>0.5353</v>
      </c>
      <c r="D9" s="89"/>
    </row>
    <row r="10" spans="1:4" ht="12.75">
      <c r="A10" s="98">
        <v>126.4</v>
      </c>
      <c r="B10" s="99">
        <f t="shared" si="0"/>
        <v>7.9</v>
      </c>
      <c r="C10" s="88">
        <v>0.5618</v>
      </c>
      <c r="D10" s="89"/>
    </row>
    <row r="11" spans="1:4" ht="12.75">
      <c r="A11" s="98">
        <v>166.4</v>
      </c>
      <c r="B11" s="99">
        <f t="shared" si="0"/>
        <v>10.4</v>
      </c>
      <c r="C11" s="88">
        <v>0.5883</v>
      </c>
      <c r="D11" s="89"/>
    </row>
    <row r="12" spans="1:4" ht="12.75">
      <c r="A12" s="98">
        <v>206.4</v>
      </c>
      <c r="B12" s="99">
        <f t="shared" si="0"/>
        <v>12.9</v>
      </c>
      <c r="C12" s="88">
        <v>0.6148</v>
      </c>
      <c r="D12" s="89"/>
    </row>
    <row r="13" spans="1:4" ht="12.75">
      <c r="A13" s="98">
        <v>306.4</v>
      </c>
      <c r="B13" s="99">
        <f t="shared" si="0"/>
        <v>19.15</v>
      </c>
      <c r="C13" s="88">
        <v>0.6815</v>
      </c>
      <c r="D13" s="89"/>
    </row>
    <row r="14" spans="1:4" ht="12.75">
      <c r="A14" s="98">
        <v>406.4</v>
      </c>
      <c r="B14" s="99">
        <f t="shared" si="0"/>
        <v>25.4</v>
      </c>
      <c r="C14" s="88">
        <v>0.7482</v>
      </c>
      <c r="D14" s="89"/>
    </row>
    <row r="15" spans="1:4" ht="12.75">
      <c r="A15" s="98">
        <v>506.4</v>
      </c>
      <c r="B15" s="99">
        <f t="shared" si="0"/>
        <v>31.65</v>
      </c>
      <c r="C15" s="88">
        <v>0.8153</v>
      </c>
      <c r="D15" s="89"/>
    </row>
    <row r="16" spans="1:4" ht="12.75">
      <c r="A16" s="98">
        <v>606.4</v>
      </c>
      <c r="B16" s="99">
        <f t="shared" si="0"/>
        <v>37.9</v>
      </c>
      <c r="C16" s="88">
        <v>0.882</v>
      </c>
      <c r="D16" s="89"/>
    </row>
    <row r="17" spans="1:4" ht="12.75">
      <c r="A17" s="98">
        <v>706.4</v>
      </c>
      <c r="B17" s="99">
        <f t="shared" si="0"/>
        <v>44.15</v>
      </c>
      <c r="C17" s="88">
        <v>0.9489</v>
      </c>
      <c r="D17" s="89"/>
    </row>
    <row r="18" spans="1:4" ht="12.75">
      <c r="A18" s="98">
        <v>806.4</v>
      </c>
      <c r="B18" s="99">
        <f t="shared" si="0"/>
        <v>50.4</v>
      </c>
      <c r="C18" s="88">
        <v>1.0164</v>
      </c>
      <c r="D18" s="89"/>
    </row>
    <row r="19" spans="1:4" ht="12.75">
      <c r="A19" s="98">
        <v>906.4</v>
      </c>
      <c r="B19" s="99">
        <f t="shared" si="0"/>
        <v>56.65</v>
      </c>
      <c r="C19" s="88">
        <v>1.0841</v>
      </c>
      <c r="D19" s="89"/>
    </row>
    <row r="20" spans="1:4" ht="12.75">
      <c r="A20" s="98">
        <v>1006.4</v>
      </c>
      <c r="B20" s="99">
        <f t="shared" si="0"/>
        <v>62.9</v>
      </c>
      <c r="C20" s="88">
        <v>1.1517</v>
      </c>
      <c r="D20" s="89"/>
    </row>
    <row r="21" spans="1:4" ht="12.75">
      <c r="A21" s="98">
        <v>906.4</v>
      </c>
      <c r="B21" s="99">
        <f t="shared" si="0"/>
        <v>56.65</v>
      </c>
      <c r="C21" s="88">
        <v>1.0853</v>
      </c>
      <c r="D21" s="89"/>
    </row>
    <row r="22" spans="1:4" ht="12.75">
      <c r="A22" s="98">
        <v>806.4</v>
      </c>
      <c r="B22" s="99">
        <f t="shared" si="0"/>
        <v>50.4</v>
      </c>
      <c r="C22" s="88">
        <v>1.0182</v>
      </c>
      <c r="D22" s="89"/>
    </row>
    <row r="23" spans="1:4" ht="12.75">
      <c r="A23" s="98">
        <v>706.4</v>
      </c>
      <c r="B23" s="99">
        <f t="shared" si="0"/>
        <v>44.15</v>
      </c>
      <c r="C23" s="88">
        <v>0.9511</v>
      </c>
      <c r="D23" s="89"/>
    </row>
    <row r="24" spans="1:4" ht="12.75">
      <c r="A24" s="98">
        <v>606.4</v>
      </c>
      <c r="B24" s="99">
        <f t="shared" si="0"/>
        <v>37.9</v>
      </c>
      <c r="C24" s="88">
        <v>0.8846</v>
      </c>
      <c r="D24" s="89"/>
    </row>
    <row r="25" spans="1:4" ht="12.75">
      <c r="A25" s="98">
        <v>506.4</v>
      </c>
      <c r="B25" s="99">
        <f t="shared" si="0"/>
        <v>31.65</v>
      </c>
      <c r="C25" s="88">
        <v>0.8171</v>
      </c>
      <c r="D25" s="89"/>
    </row>
    <row r="26" spans="1:4" ht="12.75">
      <c r="A26" s="98">
        <v>406.4</v>
      </c>
      <c r="B26" s="99">
        <f t="shared" si="0"/>
        <v>25.4</v>
      </c>
      <c r="C26" s="88">
        <v>0.7501</v>
      </c>
      <c r="D26" s="89"/>
    </row>
    <row r="27" spans="1:4" ht="12.75">
      <c r="A27" s="98">
        <v>306.4</v>
      </c>
      <c r="B27" s="99">
        <f t="shared" si="0"/>
        <v>19.15</v>
      </c>
      <c r="C27" s="88">
        <v>0.6832</v>
      </c>
      <c r="D27" s="89"/>
    </row>
    <row r="28" spans="1:4" ht="12.75">
      <c r="A28" s="98">
        <v>206.4</v>
      </c>
      <c r="B28" s="99">
        <f t="shared" si="0"/>
        <v>12.9</v>
      </c>
      <c r="C28" s="88">
        <v>0.6169</v>
      </c>
      <c r="D28" s="89"/>
    </row>
    <row r="29" spans="1:4" ht="12.75">
      <c r="A29" s="98">
        <v>166.4</v>
      </c>
      <c r="B29" s="99">
        <f t="shared" si="0"/>
        <v>10.4</v>
      </c>
      <c r="C29" s="88">
        <v>0.5902</v>
      </c>
      <c r="D29" s="89"/>
    </row>
    <row r="30" spans="1:4" ht="12.75">
      <c r="A30" s="98">
        <v>126.4</v>
      </c>
      <c r="B30" s="99">
        <f t="shared" si="0"/>
        <v>7.9</v>
      </c>
      <c r="C30" s="88">
        <v>0.5636</v>
      </c>
      <c r="D30" s="89"/>
    </row>
    <row r="31" spans="1:4" ht="12.75">
      <c r="A31" s="98">
        <v>86.4</v>
      </c>
      <c r="B31" s="99">
        <f t="shared" si="0"/>
        <v>5.4</v>
      </c>
      <c r="C31" s="88">
        <v>0.537</v>
      </c>
      <c r="D31" s="89"/>
    </row>
    <row r="32" spans="1:4" ht="12.75">
      <c r="A32" s="98">
        <v>66.4</v>
      </c>
      <c r="B32" s="99">
        <f t="shared" si="0"/>
        <v>4.15</v>
      </c>
      <c r="C32" s="88">
        <v>0.5238</v>
      </c>
      <c r="D32" s="89"/>
    </row>
    <row r="33" spans="1:4" ht="12.75">
      <c r="A33" s="98">
        <v>46.4</v>
      </c>
      <c r="B33" s="99">
        <f t="shared" si="0"/>
        <v>2.9</v>
      </c>
      <c r="C33" s="88">
        <v>0.5103</v>
      </c>
      <c r="D33" s="89"/>
    </row>
    <row r="34" spans="1:4" ht="12.75">
      <c r="A34" s="98">
        <v>36.4</v>
      </c>
      <c r="B34" s="99">
        <f t="shared" si="0"/>
        <v>2.275</v>
      </c>
      <c r="C34" s="88">
        <v>0.5038</v>
      </c>
      <c r="D34" s="89"/>
    </row>
    <row r="35" spans="1:4" ht="12.75">
      <c r="A35" s="98">
        <v>26.4</v>
      </c>
      <c r="B35" s="99">
        <f t="shared" si="0"/>
        <v>1.65</v>
      </c>
      <c r="C35" s="88">
        <v>0.497</v>
      </c>
      <c r="D35" s="89"/>
    </row>
    <row r="36" spans="1:4" ht="12.75">
      <c r="A36" s="98">
        <v>16.4</v>
      </c>
      <c r="B36" s="99">
        <f t="shared" si="0"/>
        <v>1.025</v>
      </c>
      <c r="C36" s="88">
        <v>0.4903</v>
      </c>
      <c r="D36" s="89"/>
    </row>
    <row r="37" spans="1:4" ht="13.5" thickBot="1">
      <c r="A37" s="100">
        <v>0</v>
      </c>
      <c r="B37" s="101">
        <f>A37/16</f>
        <v>0</v>
      </c>
      <c r="C37" s="90">
        <v>0.4794</v>
      </c>
      <c r="D37" s="91"/>
    </row>
    <row r="38" spans="1:4" ht="12.75">
      <c r="A38" s="102">
        <v>0</v>
      </c>
      <c r="B38" s="103">
        <f>A38/16</f>
        <v>0</v>
      </c>
      <c r="C38" s="92">
        <v>0.4791</v>
      </c>
      <c r="D38" s="93" t="s">
        <v>14</v>
      </c>
    </row>
    <row r="39" spans="1:4" ht="12.75">
      <c r="A39" s="102">
        <v>16.4</v>
      </c>
      <c r="B39" s="103">
        <f aca="true" t="shared" si="1" ref="B39:B71">A39/16</f>
        <v>1.025</v>
      </c>
      <c r="C39" s="94">
        <v>0.4901</v>
      </c>
      <c r="D39" s="95"/>
    </row>
    <row r="40" spans="1:4" ht="12.75">
      <c r="A40" s="102">
        <v>26.4</v>
      </c>
      <c r="B40" s="103">
        <f t="shared" si="1"/>
        <v>1.65</v>
      </c>
      <c r="C40" s="94">
        <v>0.4966</v>
      </c>
      <c r="D40" s="95"/>
    </row>
    <row r="41" spans="1:4" ht="12.75">
      <c r="A41" s="102">
        <v>36.4</v>
      </c>
      <c r="B41" s="103">
        <f t="shared" si="1"/>
        <v>2.275</v>
      </c>
      <c r="C41" s="94">
        <v>0.5032</v>
      </c>
      <c r="D41" s="95"/>
    </row>
    <row r="42" spans="1:4" ht="12.75">
      <c r="A42" s="102">
        <v>46.4</v>
      </c>
      <c r="B42" s="103">
        <f t="shared" si="1"/>
        <v>2.9</v>
      </c>
      <c r="C42" s="94">
        <v>0.5097</v>
      </c>
      <c r="D42" s="95"/>
    </row>
    <row r="43" spans="1:4" ht="12.75">
      <c r="A43" s="102">
        <v>66.4</v>
      </c>
      <c r="B43" s="103">
        <f t="shared" si="1"/>
        <v>4.15</v>
      </c>
      <c r="C43" s="94">
        <v>0.5228</v>
      </c>
      <c r="D43" s="95"/>
    </row>
    <row r="44" spans="1:4" ht="12.75">
      <c r="A44" s="102">
        <v>86.4</v>
      </c>
      <c r="B44" s="103">
        <f t="shared" si="1"/>
        <v>5.4</v>
      </c>
      <c r="C44" s="94">
        <v>0.536</v>
      </c>
      <c r="D44" s="95"/>
    </row>
    <row r="45" spans="1:4" ht="12.75">
      <c r="A45" s="102">
        <v>126.4</v>
      </c>
      <c r="B45" s="103">
        <f t="shared" si="1"/>
        <v>7.9</v>
      </c>
      <c r="C45" s="94">
        <v>0.5624</v>
      </c>
      <c r="D45" s="95"/>
    </row>
    <row r="46" spans="1:4" ht="12.75">
      <c r="A46" s="102">
        <v>166.4</v>
      </c>
      <c r="B46" s="103">
        <f t="shared" si="1"/>
        <v>10.4</v>
      </c>
      <c r="C46" s="94">
        <v>0.589</v>
      </c>
      <c r="D46" s="95"/>
    </row>
    <row r="47" spans="1:4" ht="12.75">
      <c r="A47" s="102">
        <v>206.4</v>
      </c>
      <c r="B47" s="103">
        <f t="shared" si="1"/>
        <v>12.9</v>
      </c>
      <c r="C47" s="94">
        <v>0.6159</v>
      </c>
      <c r="D47" s="95"/>
    </row>
    <row r="48" spans="1:4" ht="12.75">
      <c r="A48" s="102">
        <v>306.4</v>
      </c>
      <c r="B48" s="103">
        <f t="shared" si="1"/>
        <v>19.15</v>
      </c>
      <c r="C48" s="94">
        <v>0.6822</v>
      </c>
      <c r="D48" s="95"/>
    </row>
    <row r="49" spans="1:4" ht="12.75">
      <c r="A49" s="102">
        <v>406.4</v>
      </c>
      <c r="B49" s="103">
        <f t="shared" si="1"/>
        <v>25.4</v>
      </c>
      <c r="C49" s="94">
        <v>0.7491</v>
      </c>
      <c r="D49" s="95"/>
    </row>
    <row r="50" spans="1:4" ht="12.75">
      <c r="A50" s="102">
        <v>506.4</v>
      </c>
      <c r="B50" s="103">
        <f t="shared" si="1"/>
        <v>31.65</v>
      </c>
      <c r="C50" s="94">
        <v>0.8155</v>
      </c>
      <c r="D50" s="95"/>
    </row>
    <row r="51" spans="1:4" ht="12.75">
      <c r="A51" s="102">
        <v>606.4</v>
      </c>
      <c r="B51" s="103">
        <f t="shared" si="1"/>
        <v>37.9</v>
      </c>
      <c r="C51" s="94">
        <v>0.8832</v>
      </c>
      <c r="D51" s="95"/>
    </row>
    <row r="52" spans="1:4" ht="12.75">
      <c r="A52" s="102">
        <v>706.4</v>
      </c>
      <c r="B52" s="103">
        <f t="shared" si="1"/>
        <v>44.15</v>
      </c>
      <c r="C52" s="94">
        <v>0.9504</v>
      </c>
      <c r="D52" s="95"/>
    </row>
    <row r="53" spans="1:4" ht="12.75">
      <c r="A53" s="102">
        <v>806.4</v>
      </c>
      <c r="B53" s="103">
        <f t="shared" si="1"/>
        <v>50.4</v>
      </c>
      <c r="C53" s="94">
        <v>1.017</v>
      </c>
      <c r="D53" s="95"/>
    </row>
    <row r="54" spans="1:4" ht="12.75">
      <c r="A54" s="102">
        <v>906.4</v>
      </c>
      <c r="B54" s="103">
        <f t="shared" si="1"/>
        <v>56.65</v>
      </c>
      <c r="C54" s="94">
        <v>1.0857</v>
      </c>
      <c r="D54" s="95"/>
    </row>
    <row r="55" spans="1:4" ht="12.75">
      <c r="A55" s="102">
        <v>1006.4</v>
      </c>
      <c r="B55" s="103">
        <f t="shared" si="1"/>
        <v>62.9</v>
      </c>
      <c r="C55" s="94">
        <v>1.1528</v>
      </c>
      <c r="D55" s="95"/>
    </row>
    <row r="56" spans="1:4" ht="12.75">
      <c r="A56" s="102">
        <v>906.4</v>
      </c>
      <c r="B56" s="103">
        <f t="shared" si="1"/>
        <v>56.65</v>
      </c>
      <c r="C56" s="94">
        <v>1.0862</v>
      </c>
      <c r="D56" s="95"/>
    </row>
    <row r="57" spans="1:4" ht="12.75">
      <c r="A57" s="102">
        <v>806.4</v>
      </c>
      <c r="B57" s="103">
        <f t="shared" si="1"/>
        <v>50.4</v>
      </c>
      <c r="C57" s="94">
        <v>1.0192</v>
      </c>
      <c r="D57" s="95"/>
    </row>
    <row r="58" spans="1:4" ht="12.75">
      <c r="A58" s="102">
        <v>706.4</v>
      </c>
      <c r="B58" s="103">
        <f t="shared" si="1"/>
        <v>44.15</v>
      </c>
      <c r="C58" s="94">
        <v>0.9514</v>
      </c>
      <c r="D58" s="95"/>
    </row>
    <row r="59" spans="1:4" ht="12.75">
      <c r="A59" s="102">
        <v>606.4</v>
      </c>
      <c r="B59" s="103">
        <f t="shared" si="1"/>
        <v>37.9</v>
      </c>
      <c r="C59" s="94">
        <v>0.8849</v>
      </c>
      <c r="D59" s="95"/>
    </row>
    <row r="60" spans="1:4" ht="12.75">
      <c r="A60" s="102">
        <v>506.4</v>
      </c>
      <c r="B60" s="103">
        <f t="shared" si="1"/>
        <v>31.65</v>
      </c>
      <c r="C60" s="94">
        <v>0.8179</v>
      </c>
      <c r="D60" s="95"/>
    </row>
    <row r="61" spans="1:4" ht="12.75">
      <c r="A61" s="102">
        <v>406.4</v>
      </c>
      <c r="B61" s="103">
        <f t="shared" si="1"/>
        <v>25.4</v>
      </c>
      <c r="C61" s="94">
        <v>0.7509</v>
      </c>
      <c r="D61" s="95"/>
    </row>
    <row r="62" spans="1:4" ht="12.75">
      <c r="A62" s="102">
        <v>306.4</v>
      </c>
      <c r="B62" s="103">
        <f t="shared" si="1"/>
        <v>19.15</v>
      </c>
      <c r="C62" s="94">
        <v>0.6839</v>
      </c>
      <c r="D62" s="95"/>
    </row>
    <row r="63" spans="1:4" ht="12.75">
      <c r="A63" s="102">
        <v>206.4</v>
      </c>
      <c r="B63" s="103">
        <f t="shared" si="1"/>
        <v>12.9</v>
      </c>
      <c r="C63" s="94">
        <v>0.6176</v>
      </c>
      <c r="D63" s="95"/>
    </row>
    <row r="64" spans="1:4" ht="12.75">
      <c r="A64" s="102">
        <v>166.4</v>
      </c>
      <c r="B64" s="103">
        <f t="shared" si="1"/>
        <v>10.4</v>
      </c>
      <c r="C64" s="94">
        <v>0.5908</v>
      </c>
      <c r="D64" s="95"/>
    </row>
    <row r="65" spans="1:4" ht="12.75">
      <c r="A65" s="102">
        <v>126.4</v>
      </c>
      <c r="B65" s="103">
        <f t="shared" si="1"/>
        <v>7.9</v>
      </c>
      <c r="C65" s="94">
        <v>0.5642</v>
      </c>
      <c r="D65" s="95"/>
    </row>
    <row r="66" spans="1:4" ht="12.75">
      <c r="A66" s="102">
        <v>86.4</v>
      </c>
      <c r="B66" s="103">
        <f t="shared" si="1"/>
        <v>5.4</v>
      </c>
      <c r="C66" s="94">
        <v>0.5376</v>
      </c>
      <c r="D66" s="95"/>
    </row>
    <row r="67" spans="1:4" ht="12.75">
      <c r="A67" s="102">
        <v>66.4</v>
      </c>
      <c r="B67" s="103">
        <f t="shared" si="1"/>
        <v>4.15</v>
      </c>
      <c r="C67" s="94">
        <v>0.5243</v>
      </c>
      <c r="D67" s="95"/>
    </row>
    <row r="68" spans="1:4" ht="12.75">
      <c r="A68" s="102">
        <v>46.4</v>
      </c>
      <c r="B68" s="103">
        <f t="shared" si="1"/>
        <v>2.9</v>
      </c>
      <c r="C68" s="94">
        <v>0.5109</v>
      </c>
      <c r="D68" s="95"/>
    </row>
    <row r="69" spans="1:4" ht="12.75">
      <c r="A69" s="102">
        <v>36.4</v>
      </c>
      <c r="B69" s="103">
        <f t="shared" si="1"/>
        <v>2.275</v>
      </c>
      <c r="C69" s="94">
        <v>0.5043</v>
      </c>
      <c r="D69" s="95"/>
    </row>
    <row r="70" spans="1:4" ht="12.75">
      <c r="A70" s="102">
        <v>26.4</v>
      </c>
      <c r="B70" s="103">
        <f t="shared" si="1"/>
        <v>1.65</v>
      </c>
      <c r="C70" s="94">
        <v>0.4975</v>
      </c>
      <c r="D70" s="95"/>
    </row>
    <row r="71" spans="1:4" ht="12.75">
      <c r="A71" s="102">
        <v>16.4</v>
      </c>
      <c r="B71" s="103">
        <f t="shared" si="1"/>
        <v>1.025</v>
      </c>
      <c r="C71" s="94">
        <v>0.4908</v>
      </c>
      <c r="D71" s="95"/>
    </row>
    <row r="72" spans="1:4" ht="13.5" thickBot="1">
      <c r="A72" s="104">
        <v>0</v>
      </c>
      <c r="B72" s="105">
        <f>A72/16</f>
        <v>0</v>
      </c>
      <c r="C72" s="96">
        <v>0.4796</v>
      </c>
      <c r="D72" s="97"/>
    </row>
    <row r="73" spans="1:4" ht="12.75">
      <c r="A73" s="98">
        <v>0</v>
      </c>
      <c r="B73" s="99">
        <f>A73/16</f>
        <v>0</v>
      </c>
      <c r="C73" s="86">
        <v>0.4789</v>
      </c>
      <c r="D73" s="87" t="s">
        <v>18</v>
      </c>
    </row>
    <row r="74" spans="1:4" ht="12.75">
      <c r="A74" s="98">
        <v>16.4</v>
      </c>
      <c r="B74" s="99">
        <f aca="true" t="shared" si="2" ref="B74:B106">A74/16</f>
        <v>1.025</v>
      </c>
      <c r="C74" s="88">
        <v>0.4898</v>
      </c>
      <c r="D74" s="89"/>
    </row>
    <row r="75" spans="1:4" ht="12.75">
      <c r="A75" s="98">
        <v>26.4</v>
      </c>
      <c r="B75" s="99">
        <f t="shared" si="2"/>
        <v>1.65</v>
      </c>
      <c r="C75" s="88">
        <v>0.4966</v>
      </c>
      <c r="D75" s="89"/>
    </row>
    <row r="76" spans="1:4" ht="12.75">
      <c r="A76" s="98">
        <v>36.4</v>
      </c>
      <c r="B76" s="99">
        <f t="shared" si="2"/>
        <v>2.275</v>
      </c>
      <c r="C76" s="88">
        <v>0.5034</v>
      </c>
      <c r="D76" s="89"/>
    </row>
    <row r="77" spans="1:4" ht="12.75">
      <c r="A77" s="98">
        <v>46.4</v>
      </c>
      <c r="B77" s="99">
        <f t="shared" si="2"/>
        <v>2.9</v>
      </c>
      <c r="C77" s="88">
        <v>0.5095</v>
      </c>
      <c r="D77" s="89"/>
    </row>
    <row r="78" spans="1:4" ht="12.75">
      <c r="A78" s="98">
        <v>66.4</v>
      </c>
      <c r="B78" s="99">
        <f t="shared" si="2"/>
        <v>4.15</v>
      </c>
      <c r="C78" s="88">
        <v>0.5225</v>
      </c>
      <c r="D78" s="89"/>
    </row>
    <row r="79" spans="1:4" ht="12.75">
      <c r="A79" s="98">
        <v>86.4</v>
      </c>
      <c r="B79" s="99">
        <f t="shared" si="2"/>
        <v>5.4</v>
      </c>
      <c r="C79" s="88">
        <v>0.5357</v>
      </c>
      <c r="D79" s="89"/>
    </row>
    <row r="80" spans="1:4" ht="12.75">
      <c r="A80" s="98">
        <v>126.4</v>
      </c>
      <c r="B80" s="99">
        <f t="shared" si="2"/>
        <v>7.9</v>
      </c>
      <c r="C80" s="88">
        <v>0.562</v>
      </c>
      <c r="D80" s="89"/>
    </row>
    <row r="81" spans="1:4" ht="12.75">
      <c r="A81" s="98">
        <v>166.4</v>
      </c>
      <c r="B81" s="99">
        <f t="shared" si="2"/>
        <v>10.4</v>
      </c>
      <c r="C81" s="88">
        <v>0.5889</v>
      </c>
      <c r="D81" s="89"/>
    </row>
    <row r="82" spans="1:4" ht="12.75">
      <c r="A82" s="98">
        <v>206.4</v>
      </c>
      <c r="B82" s="99">
        <f t="shared" si="2"/>
        <v>12.9</v>
      </c>
      <c r="C82" s="88">
        <v>0.6152</v>
      </c>
      <c r="D82" s="89"/>
    </row>
    <row r="83" spans="1:4" ht="12.75">
      <c r="A83" s="98">
        <v>306.4</v>
      </c>
      <c r="B83" s="99">
        <f t="shared" si="2"/>
        <v>19.15</v>
      </c>
      <c r="C83" s="88">
        <v>0.6819</v>
      </c>
      <c r="D83" s="89"/>
    </row>
    <row r="84" spans="1:4" ht="12.75">
      <c r="A84" s="98">
        <v>406.4</v>
      </c>
      <c r="B84" s="99">
        <f t="shared" si="2"/>
        <v>25.4</v>
      </c>
      <c r="C84" s="88">
        <v>0.7482</v>
      </c>
      <c r="D84" s="89"/>
    </row>
    <row r="85" spans="1:4" ht="12.75">
      <c r="A85" s="98">
        <v>506.4</v>
      </c>
      <c r="B85" s="99">
        <f t="shared" si="2"/>
        <v>31.65</v>
      </c>
      <c r="C85" s="88">
        <v>0.8157</v>
      </c>
      <c r="D85" s="89"/>
    </row>
    <row r="86" spans="1:4" ht="12.75">
      <c r="A86" s="98">
        <v>606.4</v>
      </c>
      <c r="B86" s="99">
        <f t="shared" si="2"/>
        <v>37.9</v>
      </c>
      <c r="C86" s="88">
        <v>0.8826</v>
      </c>
      <c r="D86" s="89"/>
    </row>
    <row r="87" spans="1:4" ht="12.75">
      <c r="A87" s="98">
        <v>706.4</v>
      </c>
      <c r="B87" s="99">
        <f t="shared" si="2"/>
        <v>44.15</v>
      </c>
      <c r="C87" s="88">
        <v>0.949</v>
      </c>
      <c r="D87" s="89"/>
    </row>
    <row r="88" spans="1:4" ht="12.75">
      <c r="A88" s="98">
        <v>806.4</v>
      </c>
      <c r="B88" s="99">
        <f t="shared" si="2"/>
        <v>50.4</v>
      </c>
      <c r="C88" s="88">
        <v>1.0161</v>
      </c>
      <c r="D88" s="89"/>
    </row>
    <row r="89" spans="1:4" ht="12.75">
      <c r="A89" s="98">
        <v>906.4</v>
      </c>
      <c r="B89" s="99">
        <f t="shared" si="2"/>
        <v>56.65</v>
      </c>
      <c r="C89" s="88">
        <v>1.0843</v>
      </c>
      <c r="D89" s="89"/>
    </row>
    <row r="90" spans="1:4" ht="12.75">
      <c r="A90" s="98">
        <v>1006.4</v>
      </c>
      <c r="B90" s="99">
        <f t="shared" si="2"/>
        <v>62.9</v>
      </c>
      <c r="C90" s="88">
        <v>1.1513</v>
      </c>
      <c r="D90" s="89"/>
    </row>
    <row r="91" spans="1:4" ht="12.75">
      <c r="A91" s="98">
        <v>906.4</v>
      </c>
      <c r="B91" s="99">
        <f t="shared" si="2"/>
        <v>56.65</v>
      </c>
      <c r="C91" s="88">
        <v>1.0848</v>
      </c>
      <c r="D91" s="89"/>
    </row>
    <row r="92" spans="1:4" ht="12.75">
      <c r="A92" s="98">
        <v>806.4</v>
      </c>
      <c r="B92" s="99">
        <f t="shared" si="2"/>
        <v>50.4</v>
      </c>
      <c r="C92" s="88">
        <v>1.0178</v>
      </c>
      <c r="D92" s="89"/>
    </row>
    <row r="93" spans="1:4" ht="12.75">
      <c r="A93" s="98">
        <v>706.4</v>
      </c>
      <c r="B93" s="99">
        <f t="shared" si="2"/>
        <v>44.15</v>
      </c>
      <c r="C93" s="88">
        <v>0.9512</v>
      </c>
      <c r="D93" s="89"/>
    </row>
    <row r="94" spans="1:4" ht="12.75">
      <c r="A94" s="98">
        <v>606.4</v>
      </c>
      <c r="B94" s="99">
        <f t="shared" si="2"/>
        <v>37.9</v>
      </c>
      <c r="C94" s="88">
        <v>0.8844</v>
      </c>
      <c r="D94" s="89"/>
    </row>
    <row r="95" spans="1:4" ht="12.75">
      <c r="A95" s="98">
        <v>506.4</v>
      </c>
      <c r="B95" s="99">
        <f t="shared" si="2"/>
        <v>31.65</v>
      </c>
      <c r="C95" s="88">
        <v>0.8177</v>
      </c>
      <c r="D95" s="89"/>
    </row>
    <row r="96" spans="1:4" ht="12.75">
      <c r="A96" s="98">
        <v>406.4</v>
      </c>
      <c r="B96" s="99">
        <f t="shared" si="2"/>
        <v>25.4</v>
      </c>
      <c r="C96" s="88">
        <v>0.7512</v>
      </c>
      <c r="D96" s="89"/>
    </row>
    <row r="97" spans="1:4" ht="12.75">
      <c r="A97" s="98">
        <v>306.4</v>
      </c>
      <c r="B97" s="99">
        <f t="shared" si="2"/>
        <v>19.15</v>
      </c>
      <c r="C97" s="88">
        <v>0.6842</v>
      </c>
      <c r="D97" s="89"/>
    </row>
    <row r="98" spans="1:4" ht="12.75">
      <c r="A98" s="98">
        <v>206.4</v>
      </c>
      <c r="B98" s="99">
        <f t="shared" si="2"/>
        <v>12.9</v>
      </c>
      <c r="C98" s="88">
        <v>0.6179</v>
      </c>
      <c r="D98" s="89"/>
    </row>
    <row r="99" spans="1:4" ht="12.75">
      <c r="A99" s="98">
        <v>166.4</v>
      </c>
      <c r="B99" s="99">
        <f t="shared" si="2"/>
        <v>10.4</v>
      </c>
      <c r="C99" s="88">
        <v>0.5912</v>
      </c>
      <c r="D99" s="89"/>
    </row>
    <row r="100" spans="1:4" ht="12.75">
      <c r="A100" s="98">
        <v>126.4</v>
      </c>
      <c r="B100" s="99">
        <f t="shared" si="2"/>
        <v>7.9</v>
      </c>
      <c r="C100" s="88">
        <v>0.5645</v>
      </c>
      <c r="D100" s="89"/>
    </row>
    <row r="101" spans="1:4" ht="12.75">
      <c r="A101" s="98">
        <v>86.4</v>
      </c>
      <c r="B101" s="99">
        <f t="shared" si="2"/>
        <v>5.4</v>
      </c>
      <c r="C101" s="88">
        <v>0.5379</v>
      </c>
      <c r="D101" s="89"/>
    </row>
    <row r="102" spans="1:4" ht="12.75">
      <c r="A102" s="98">
        <v>66.4</v>
      </c>
      <c r="B102" s="99">
        <f t="shared" si="2"/>
        <v>4.15</v>
      </c>
      <c r="C102" s="88">
        <v>0.5246</v>
      </c>
      <c r="D102" s="89"/>
    </row>
    <row r="103" spans="1:4" ht="12.75">
      <c r="A103" s="98">
        <v>46.4</v>
      </c>
      <c r="B103" s="99">
        <f t="shared" si="2"/>
        <v>2.9</v>
      </c>
      <c r="C103" s="88">
        <v>0.5113</v>
      </c>
      <c r="D103" s="89"/>
    </row>
    <row r="104" spans="1:4" ht="12.75">
      <c r="A104" s="98">
        <v>36.4</v>
      </c>
      <c r="B104" s="99">
        <f t="shared" si="2"/>
        <v>2.275</v>
      </c>
      <c r="C104" s="88">
        <v>0.5046</v>
      </c>
      <c r="D104" s="89"/>
    </row>
    <row r="105" spans="1:4" ht="12.75">
      <c r="A105" s="98">
        <v>26.4</v>
      </c>
      <c r="B105" s="99">
        <f t="shared" si="2"/>
        <v>1.65</v>
      </c>
      <c r="C105" s="88">
        <v>0.498</v>
      </c>
      <c r="D105" s="89"/>
    </row>
    <row r="106" spans="1:4" ht="12.75">
      <c r="A106" s="98">
        <v>16.4</v>
      </c>
      <c r="B106" s="99">
        <f t="shared" si="2"/>
        <v>1.025</v>
      </c>
      <c r="C106" s="88">
        <v>0.4912</v>
      </c>
      <c r="D106" s="89"/>
    </row>
    <row r="107" spans="1:4" ht="13.5" thickBot="1">
      <c r="A107" s="100">
        <v>0</v>
      </c>
      <c r="B107" s="101">
        <f>A107/16</f>
        <v>0</v>
      </c>
      <c r="C107" s="90">
        <v>0.4802</v>
      </c>
      <c r="D107" s="9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O'Neel</dc:creator>
  <cp:keywords/>
  <dc:description/>
  <cp:lastModifiedBy>Brian O'Neel</cp:lastModifiedBy>
  <dcterms:created xsi:type="dcterms:W3CDTF">2004-07-15T01:32:55Z</dcterms:created>
  <dcterms:modified xsi:type="dcterms:W3CDTF">2004-07-15T09:11:16Z</dcterms:modified>
  <cp:category/>
  <cp:version/>
  <cp:contentType/>
  <cp:contentStatus/>
</cp:coreProperties>
</file>